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D4E2438C-0B19-4869-B553-D3A9752AD67D}" xr6:coauthVersionLast="47" xr6:coauthVersionMax="47" xr10:uidLastSave="{00000000-0000-0000-0000-000000000000}"/>
  <bookViews>
    <workbookView xWindow="28680" yWindow="-120" windowWidth="29040" windowHeight="15720" firstSheet="1" activeTab="2" xr2:uid="{00000000-000D-0000-FFFF-FFFF00000000}"/>
  </bookViews>
  <sheets>
    <sheet name="원가(약식)" sheetId="14" state="hidden" r:id="rId1"/>
    <sheet name="설계서용지" sheetId="15" r:id="rId2"/>
    <sheet name="원가계산서" sheetId="16" r:id="rId3"/>
    <sheet name="내역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LPB1" localSheetId="0">[1]부하계산서!#REF!</definedName>
    <definedName name="___LPB1" localSheetId="2">[1]부하계산서!#REF!</definedName>
    <definedName name="___LPB1">[1]부하계산서!#REF!</definedName>
    <definedName name="___LPK1" localSheetId="0">[1]부하계산서!#REF!</definedName>
    <definedName name="___LPK1" localSheetId="2">[1]부하계산서!#REF!</definedName>
    <definedName name="___LPK1">[1]부하계산서!#REF!</definedName>
    <definedName name="___LU1" localSheetId="0">'[2]부하(성남)'!#REF!</definedName>
    <definedName name="___LU1" localSheetId="2">'[2]부하(성남)'!#REF!</definedName>
    <definedName name="___LU1">'[2]부하(성남)'!#REF!</definedName>
    <definedName name="___LU2" localSheetId="0">'[2]부하(성남)'!#REF!</definedName>
    <definedName name="___LU2" localSheetId="2">'[2]부하(성남)'!#REF!</definedName>
    <definedName name="___LU2">'[2]부하(성남)'!#REF!</definedName>
    <definedName name="___LV01" localSheetId="0">'[2]부하(성남)'!#REF!</definedName>
    <definedName name="___LV01" localSheetId="2">'[2]부하(성남)'!#REF!</definedName>
    <definedName name="___LV01">'[2]부하(성남)'!#REF!</definedName>
    <definedName name="___UP1" localSheetId="0">[1]부하계산서!#REF!</definedName>
    <definedName name="___UP1" localSheetId="2">[1]부하계산서!#REF!</definedName>
    <definedName name="___UP1">[1]부하계산서!#REF!</definedName>
    <definedName name="___UP2" localSheetId="0">[1]부하계산서!#REF!</definedName>
    <definedName name="___UP2" localSheetId="2">[1]부하계산서!#REF!</definedName>
    <definedName name="___UP2">[1]부하계산서!#REF!</definedName>
    <definedName name="__LP2" localSheetId="0">#REF!</definedName>
    <definedName name="__LP2" localSheetId="2">#REF!</definedName>
    <definedName name="__LP2">#REF!</definedName>
    <definedName name="__LPB1" localSheetId="0">[1]부하계산서!#REF!</definedName>
    <definedName name="__LPB1" localSheetId="2">[1]부하계산서!#REF!</definedName>
    <definedName name="__LPB1">[1]부하계산서!#REF!</definedName>
    <definedName name="__LPK1" localSheetId="0">[1]부하계산서!#REF!</definedName>
    <definedName name="__LPK1" localSheetId="2">[1]부하계산서!#REF!</definedName>
    <definedName name="__LPK1">[1]부하계산서!#REF!</definedName>
    <definedName name="__LU1" localSheetId="0">'[2]부하(성남)'!#REF!</definedName>
    <definedName name="__LU1" localSheetId="2">'[2]부하(성남)'!#REF!</definedName>
    <definedName name="__LU1">'[2]부하(성남)'!#REF!</definedName>
    <definedName name="__LU2" localSheetId="0">'[2]부하(성남)'!#REF!</definedName>
    <definedName name="__LU2" localSheetId="2">'[2]부하(성남)'!#REF!</definedName>
    <definedName name="__LU2">'[2]부하(성남)'!#REF!</definedName>
    <definedName name="__LV01" localSheetId="0">'[2]부하(성남)'!#REF!</definedName>
    <definedName name="__LV01" localSheetId="2">'[2]부하(성남)'!#REF!</definedName>
    <definedName name="__LV01">'[2]부하(성남)'!#REF!</definedName>
    <definedName name="__UP1" localSheetId="0">[1]부하계산서!#REF!</definedName>
    <definedName name="__UP1" localSheetId="2">[1]부하계산서!#REF!</definedName>
    <definedName name="__UP1">[1]부하계산서!#REF!</definedName>
    <definedName name="__UP2" localSheetId="0">[1]부하계산서!#REF!</definedName>
    <definedName name="__UP2" localSheetId="2">[1]부하계산서!#REF!</definedName>
    <definedName name="__UP2">[1]부하계산서!#REF!</definedName>
    <definedName name="_1._PANEL_BD.__LP___1" localSheetId="0">#REF!</definedName>
    <definedName name="_1._PANEL_BD.__LP___1" localSheetId="2">#REF!</definedName>
    <definedName name="_1._PANEL_BD.__LP___1">#REF!</definedName>
    <definedName name="_1월" localSheetId="0">#REF!</definedName>
    <definedName name="_1월">#REF!</definedName>
    <definedName name="_2._날_개_벽" localSheetId="0">#REF!</definedName>
    <definedName name="_2._날_개_벽">#REF!</definedName>
    <definedName name="_2월" localSheetId="0">#REF!</definedName>
    <definedName name="_2월">#REF!</definedName>
    <definedName name="_3월" localSheetId="0">#REF!</definedName>
    <definedName name="_3월">#REF!</definedName>
    <definedName name="_4월" localSheetId="0">#REF!</definedName>
    <definedName name="_4월">#REF!</definedName>
    <definedName name="_50억이상" localSheetId="0">[3]단위수량!#REF!</definedName>
    <definedName name="_50억이상" localSheetId="2">[3]단위수량!#REF!</definedName>
    <definedName name="_50억이상">[3]단위수량!#REF!</definedName>
    <definedName name="_5억원미만" localSheetId="0">[3]단위수량!#REF!</definedName>
    <definedName name="_5억원미만" localSheetId="2">[3]단위수량!#REF!</definedName>
    <definedName name="_5억원미만">[3]단위수량!#REF!</definedName>
    <definedName name="_5억이상_50억원미만" localSheetId="0">[3]단위수량!#REF!</definedName>
    <definedName name="_5억이상_50억원미만" localSheetId="2">[3]단위수량!#REF!</definedName>
    <definedName name="_5억이상_50억원미만">[3]단위수량!#REF!</definedName>
    <definedName name="_5월" localSheetId="0">#REF!</definedName>
    <definedName name="_5월" localSheetId="2">#REF!</definedName>
    <definedName name="_5월">#REF!</definedName>
    <definedName name="_6월" localSheetId="0">#REF!</definedName>
    <definedName name="_6월">#REF!</definedName>
    <definedName name="_CDT2" localSheetId="0">#REF!</definedName>
    <definedName name="_CDT2">#REF!</definedName>
    <definedName name="_Fill" localSheetId="0" hidden="1">[4]날개벽수량표!#REF!</definedName>
    <definedName name="_Fill" localSheetId="2" hidden="1">[4]날개벽수량표!#REF!</definedName>
    <definedName name="_Fill" hidden="1">[4]날개벽수량표!#REF!</definedName>
    <definedName name="_LP1" localSheetId="0">#REF!</definedName>
    <definedName name="_LP1">#REF!</definedName>
    <definedName name="_LP2" localSheetId="0">#REF!</definedName>
    <definedName name="_LP2">#REF!</definedName>
    <definedName name="_LPB1" localSheetId="0">[1]부하계산서!#REF!</definedName>
    <definedName name="_LPB1" localSheetId="2">[1]부하계산서!#REF!</definedName>
    <definedName name="_LPB1">[1]부하계산서!#REF!</definedName>
    <definedName name="_LPK1" localSheetId="0">[1]부하계산서!#REF!</definedName>
    <definedName name="_LPK1" localSheetId="2">[1]부하계산서!#REF!</definedName>
    <definedName name="_LPK1">[1]부하계산서!#REF!</definedName>
    <definedName name="_LU1" localSheetId="0">'[2]부하(성남)'!#REF!</definedName>
    <definedName name="_LU1" localSheetId="2">'[2]부하(성남)'!#REF!</definedName>
    <definedName name="_LU1">'[2]부하(성남)'!#REF!</definedName>
    <definedName name="_LU2" localSheetId="0">'[2]부하(성남)'!#REF!</definedName>
    <definedName name="_LU2" localSheetId="2">'[2]부하(성남)'!#REF!</definedName>
    <definedName name="_LU2">'[2]부하(성남)'!#REF!</definedName>
    <definedName name="_LV01" localSheetId="0">'[2]부하(성남)'!#REF!</definedName>
    <definedName name="_LV01" localSheetId="2">'[2]부하(성남)'!#REF!</definedName>
    <definedName name="_LV01">'[2]부하(성남)'!#REF!</definedName>
    <definedName name="_UP1" localSheetId="0">[1]부하계산서!#REF!</definedName>
    <definedName name="_UP1" localSheetId="2">[1]부하계산서!#REF!</definedName>
    <definedName name="_UP1">[1]부하계산서!#REF!</definedName>
    <definedName name="_UP2" localSheetId="0">[1]부하계산서!#REF!</definedName>
    <definedName name="_UP2" localSheetId="2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2">원가계산서!집</definedName>
    <definedName name="a">[0]!집</definedName>
    <definedName name="AAAA" localSheetId="2">원가계산서!AAAAA</definedName>
    <definedName name="AAAA">AAAAA</definedName>
    <definedName name="AAAAA" localSheetId="2">원가계산서!AAAAA</definedName>
    <definedName name="AAAAA">원가계산서!AAAAA</definedName>
    <definedName name="ART" localSheetId="0">#REF!</definedName>
    <definedName name="ART" localSheetId="2">#REF!</definedName>
    <definedName name="ART">#REF!</definedName>
    <definedName name="b" localSheetId="2">원가계산서!b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 localSheetId="2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>#REF!</definedName>
    <definedName name="CALCD">#N/A</definedName>
    <definedName name="CALCE" localSheetId="0">#REF!</definedName>
    <definedName name="CALCE">#REF!</definedName>
    <definedName name="CELL" localSheetId="0">#REF!</definedName>
    <definedName name="CELL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CRT" localSheetId="0">#REF!</definedName>
    <definedName name="CRT">#REF!</definedName>
    <definedName name="D" localSheetId="0">BlankMacro1</definedName>
    <definedName name="D" localSheetId="2">BlankMacro1</definedName>
    <definedName name="D">BlankMacro1</definedName>
    <definedName name="_xlnm.Database" localSheetId="0">#REF!</definedName>
    <definedName name="_xlnm.Database" localSheetId="2">#REF!</definedName>
    <definedName name="_xlnm.Database">#REF!</definedName>
    <definedName name="dd" localSheetId="0">BlankMacro1</definedName>
    <definedName name="dd" localSheetId="2">BlankMacro1</definedName>
    <definedName name="dd">BlankMacro1</definedName>
    <definedName name="DDD" localSheetId="0">#REF!</definedName>
    <definedName name="DDD" localSheetId="2">#REF!</definedName>
    <definedName name="DDD">#REF!</definedName>
    <definedName name="DDS" localSheetId="0">BlankMacro1</definedName>
    <definedName name="DDS" localSheetId="2">BlankMacro1</definedName>
    <definedName name="DDS">BlankMacro1</definedName>
    <definedName name="DDW" localSheetId="0">BlankMacro1</definedName>
    <definedName name="DDW" localSheetId="2">BlankMacro1</definedName>
    <definedName name="DDW">BlankMacro1</definedName>
    <definedName name="dhtn" localSheetId="0">#REF!</definedName>
    <definedName name="dhtn" localSheetId="2">#REF!</definedName>
    <definedName name="dhtn">#REF!</definedName>
    <definedName name="DKD" localSheetId="0">BlankMacro1</definedName>
    <definedName name="DKD" localSheetId="2">BlankMacro1</definedName>
    <definedName name="DKD">BlankMacro1</definedName>
    <definedName name="DKE" localSheetId="0">BlankMacro1</definedName>
    <definedName name="DKE" localSheetId="2">BlankMacro1</definedName>
    <definedName name="DKE">BlankMacro1</definedName>
    <definedName name="DS" localSheetId="0">BlankMacro1</definedName>
    <definedName name="DS" localSheetId="2">BlankMacro1</definedName>
    <definedName name="DS">BlankMacro1</definedName>
    <definedName name="DWS" localSheetId="0">BlankMacro1</definedName>
    <definedName name="DWS" localSheetId="2">BlankMacro1</definedName>
    <definedName name="DWS">BlankMacro1</definedName>
    <definedName name="e" localSheetId="0">#REF!</definedName>
    <definedName name="e" localSheetId="2">#REF!</definedName>
    <definedName name="e">#REF!</definedName>
    <definedName name="EARCA">#N/A</definedName>
    <definedName name="EARCB">#N/A</definedName>
    <definedName name="EB" localSheetId="0">#REF!</definedName>
    <definedName name="EB">#REF!</definedName>
    <definedName name="EDT">#N/A</definedName>
    <definedName name="EE" localSheetId="0">#REF!</definedName>
    <definedName name="EE">#REF!</definedName>
    <definedName name="ELG" localSheetId="0">#REF!</definedName>
    <definedName name="ELG">#REF!</definedName>
    <definedName name="EXE" localSheetId="0">BlankMacro1</definedName>
    <definedName name="EXE" localSheetId="2">BlankMacro1</definedName>
    <definedName name="EXE">BlankMacro1</definedName>
    <definedName name="f" localSheetId="2">원가계산서!f</definedName>
    <definedName name="f">[0]!f</definedName>
    <definedName name="FILENAME" localSheetId="0">#REF!</definedName>
    <definedName name="FILENAME" localSheetId="2">#REF!</definedName>
    <definedName name="FILENAME">#REF!</definedName>
    <definedName name="g" localSheetId="2">원가계산서!g</definedName>
    <definedName name="g">[0]!g</definedName>
    <definedName name="GG" localSheetId="0">BlankMacro1</definedName>
    <definedName name="GG" localSheetId="2">BlankMacro1</definedName>
    <definedName name="GG">BlankMacro1</definedName>
    <definedName name="GGG" localSheetId="0">BlankMacro1</definedName>
    <definedName name="GGG" localSheetId="2">BlankMacro1</definedName>
    <definedName name="GGG">BlankMacro1</definedName>
    <definedName name="h" localSheetId="2">원가계산서!h</definedName>
    <definedName name="h">[0]!h</definedName>
    <definedName name="j" localSheetId="2">원가계산서!j</definedName>
    <definedName name="j">[0]!j</definedName>
    <definedName name="jhj" localSheetId="0">#REF!</definedName>
    <definedName name="jhj" localSheetId="2">#REF!</definedName>
    <definedName name="jhj">#REF!</definedName>
    <definedName name="k" localSheetId="2">원가계산서!k</definedName>
    <definedName name="k">[0]!k</definedName>
    <definedName name="KA">'[5]조도계산서 (도서)'!$B$61:$E$68</definedName>
    <definedName name="l" localSheetId="2">원가계산서!l</definedName>
    <definedName name="l">[0]!l</definedName>
    <definedName name="LP1A" localSheetId="0">'[2]부하(성남)'!#REF!</definedName>
    <definedName name="LP1A" localSheetId="2">'[2]부하(성남)'!#REF!</definedName>
    <definedName name="LP1A">'[2]부하(성남)'!#REF!</definedName>
    <definedName name="LP1B" localSheetId="0">[1]부하계산서!#REF!</definedName>
    <definedName name="LP1B">[1]부하계산서!#REF!</definedName>
    <definedName name="LP3A" localSheetId="0">'[2]부하(성남)'!#REF!</definedName>
    <definedName name="LP3A">'[2]부하(성남)'!#REF!</definedName>
    <definedName name="LPB" localSheetId="0">'[2]부하(성남)'!#REF!</definedName>
    <definedName name="LPB">'[2]부하(성남)'!#REF!</definedName>
    <definedName name="LPBA" localSheetId="0">[1]부하계산서!#REF!</definedName>
    <definedName name="LPBA">[1]부하계산서!#REF!</definedName>
    <definedName name="LPKA" localSheetId="0">[1]부하계산서!#REF!</definedName>
    <definedName name="LPKA">[1]부하계산서!#REF!</definedName>
    <definedName name="LPKB" localSheetId="0">[1]부하계산서!#REF!</definedName>
    <definedName name="LPKB">[1]부하계산서!#REF!</definedName>
    <definedName name="LPM" localSheetId="0">[1]부하계산서!#REF!</definedName>
    <definedName name="LPM">[1]부하계산서!#REF!</definedName>
    <definedName name="LPMA" localSheetId="0">[1]부하계산서!#REF!</definedName>
    <definedName name="LPMA">[1]부하계산서!#REF!</definedName>
    <definedName name="LPO" localSheetId="0">[1]부하계산서!#REF!</definedName>
    <definedName name="LPO">[1]부하계산서!#REF!</definedName>
    <definedName name="LPOA" localSheetId="0">[1]부하계산서!#REF!</definedName>
    <definedName name="LPOA">[1]부하계산서!#REF!</definedName>
    <definedName name="LV02A" localSheetId="0">[1]부하계산서!#REF!</definedName>
    <definedName name="LV02A">[1]부하계산서!#REF!</definedName>
    <definedName name="LV02B" localSheetId="0">[1]부하계산서!#REF!</definedName>
    <definedName name="LV02B">[1]부하계산서!#REF!</definedName>
    <definedName name="LV04A" localSheetId="0">[1]부하계산서!#REF!</definedName>
    <definedName name="LV04A">[1]부하계산서!#REF!</definedName>
    <definedName name="LV04B" localSheetId="0">[1]부하계산서!#REF!</definedName>
    <definedName name="LV04B">[1]부하계산서!#REF!</definedName>
    <definedName name="M">#N/A</definedName>
    <definedName name="MCCEA" localSheetId="0">[1]부하계산서!#REF!</definedName>
    <definedName name="MCCEA">[1]부하계산서!#REF!</definedName>
    <definedName name="MCCEB" localSheetId="0">[1]부하계산서!#REF!</definedName>
    <definedName name="MCCEB">[1]부하계산서!#REF!</definedName>
    <definedName name="MCCF" localSheetId="0">[1]부하계산서!#REF!</definedName>
    <definedName name="MCCF">[1]부하계산서!#REF!</definedName>
    <definedName name="MCCN" localSheetId="0">'[2]부하(성남)'!#REF!</definedName>
    <definedName name="MCCN">'[2]부하(성남)'!#REF!</definedName>
    <definedName name="MCCP" localSheetId="0">[1]부하계산서!#REF!</definedName>
    <definedName name="MCCP">[1]부하계산서!#REF!</definedName>
    <definedName name="MCCS" localSheetId="0">[1]부하계산서!#REF!</definedName>
    <definedName name="MCCS">[1]부하계산서!#REF!</definedName>
    <definedName name="monitor" localSheetId="0">#REF!</definedName>
    <definedName name="monitor">#REF!</definedName>
    <definedName name="n" localSheetId="2">원가계산서!n</definedName>
    <definedName name="n">[0]!n</definedName>
    <definedName name="NO." localSheetId="0">#REF!</definedName>
    <definedName name="NO." localSheetId="2">#REF!</definedName>
    <definedName name="NO.">#REF!</definedName>
    <definedName name="opp" localSheetId="0">[1]부하계산서!#REF!</definedName>
    <definedName name="opp" localSheetId="2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0">'[2]부하(성남)'!#REF!</definedName>
    <definedName name="PB" localSheetId="2">'[2]부하(성남)'!#REF!</definedName>
    <definedName name="PB">'[2]부하(성남)'!#REF!</definedName>
    <definedName name="PNLW10" localSheetId="0">[1]부하계산서!#REF!</definedName>
    <definedName name="PNLW10">[1]부하계산서!#REF!</definedName>
    <definedName name="PNLW8" localSheetId="0">[1]부하계산서!#REF!</definedName>
    <definedName name="PNLW8">[1]부하계산서!#REF!</definedName>
    <definedName name="PP" localSheetId="0">'[2]부하(성남)'!#REF!</definedName>
    <definedName name="PP">'[2]부하(성남)'!#REF!</definedName>
    <definedName name="ppii" localSheetId="0">[1]부하계산서!#REF!</definedName>
    <definedName name="ppii">[1]부하계산서!#REF!</definedName>
    <definedName name="_xlnm.Print_Area" localSheetId="3">내역!$A$1:$P$40</definedName>
    <definedName name="_xlnm.Print_Area" localSheetId="0">'원가(약식)'!$A$1:$M$22</definedName>
    <definedName name="_xlnm.Print_Area" localSheetId="2">원가계산서!$A$1:$G$27</definedName>
    <definedName name="_xlnm.Print_Area">#N/A</definedName>
    <definedName name="Print_Area_MI" localSheetId="0">[6]물가시세!#REF!</definedName>
    <definedName name="Print_Area_MI">[6]물가시세!#REF!</definedName>
    <definedName name="print_titil" localSheetId="0">#REF!</definedName>
    <definedName name="print_titil">#REF!</definedName>
    <definedName name="Print_Title" localSheetId="0">#REF!</definedName>
    <definedName name="Print_Title">#REF!</definedName>
    <definedName name="_xlnm.Print_Titles" localSheetId="3">내역!$1:$4</definedName>
    <definedName name="_xlnm.Print_Titles" localSheetId="0">'원가(약식)'!$1:$4</definedName>
    <definedName name="_xlnm.Print_Titles">#REF!</definedName>
    <definedName name="PRINTTITLES" localSheetId="0">#REF!</definedName>
    <definedName name="PRINTTITLES">#REF!</definedName>
    <definedName name="PRT">#N/A</definedName>
    <definedName name="Q" localSheetId="0">BlankMacro1</definedName>
    <definedName name="Q" localSheetId="2">BlankMacro1</definedName>
    <definedName name="Q">BlankMacro1</definedName>
    <definedName name="QE" localSheetId="0">BlankMacro1</definedName>
    <definedName name="QE" localSheetId="2">BlankMacro1</definedName>
    <definedName name="QE">BlankMacro1</definedName>
    <definedName name="QR" localSheetId="0">BlankMacro1</definedName>
    <definedName name="QR" localSheetId="2">BlankMacro1</definedName>
    <definedName name="QR">BlankMacro1</definedName>
    <definedName name="QW" localSheetId="0">BlankMacro1</definedName>
    <definedName name="QW" localSheetId="2">BlankMacro1</definedName>
    <definedName name="QW">BlankMacro1</definedName>
    <definedName name="QWE" localSheetId="0">BlankMacro1</definedName>
    <definedName name="QWE" localSheetId="2">BlankMacro1</definedName>
    <definedName name="QWE">BlankMacro1</definedName>
    <definedName name="_xlnm.Recorder" localSheetId="0">#REF!</definedName>
    <definedName name="_xlnm.Recorder" localSheetId="2">#REF!</definedName>
    <definedName name="_xlnm.Recorder">#REF!</definedName>
    <definedName name="s">#N/A</definedName>
    <definedName name="SAV">#N/A</definedName>
    <definedName name="size" localSheetId="0">#REF!</definedName>
    <definedName name="size">#REF!</definedName>
    <definedName name="sum" localSheetId="0">#REF!</definedName>
    <definedName name="sum">#REF!</definedName>
    <definedName name="T" localSheetId="0">BlankMacro1</definedName>
    <definedName name="T" localSheetId="2">BlankMacro1</definedName>
    <definedName name="T">BlankMacro1</definedName>
    <definedName name="table_arch" localSheetId="0">#REF!</definedName>
    <definedName name="table_arch" localSheetId="2">#REF!</definedName>
    <definedName name="table_arch">#REF!</definedName>
    <definedName name="table_arch_sub" localSheetId="0">#REF!</definedName>
    <definedName name="table_arch_sub">#REF!</definedName>
    <definedName name="table_elec" localSheetId="0">#REF!</definedName>
    <definedName name="table_elec">#REF!</definedName>
    <definedName name="table_elec_sub" localSheetId="0">#REF!</definedName>
    <definedName name="table_elec_sub">#REF!</definedName>
    <definedName name="Text5" localSheetId="0">#REF!</definedName>
    <definedName name="Text5">#REF!</definedName>
    <definedName name="TITLES_PRINT" localSheetId="0">#REF!</definedName>
    <definedName name="TITLES_PRINT">#REF!</definedName>
    <definedName name="TOP">#N/A</definedName>
    <definedName name="UNITA" localSheetId="0">[1]부하계산서!#REF!</definedName>
    <definedName name="UNITA">[1]부하계산서!#REF!</definedName>
    <definedName name="UNITAA" localSheetId="0">[1]부하계산서!#REF!</definedName>
    <definedName name="UNITAA">[1]부하계산서!#REF!</definedName>
    <definedName name="UNITB" localSheetId="0">[1]부하계산서!#REF!</definedName>
    <definedName name="UNITB">[1]부하계산서!#REF!</definedName>
    <definedName name="UNITBB" localSheetId="0">[1]부하계산서!#REF!</definedName>
    <definedName name="UNITBB">[1]부하계산서!#REF!</definedName>
    <definedName name="UNITC" localSheetId="0">[1]부하계산서!#REF!</definedName>
    <definedName name="UNITC">[1]부하계산서!#REF!</definedName>
    <definedName name="UNITC1" localSheetId="0">[1]부하계산서!#REF!</definedName>
    <definedName name="UNITC1">[1]부하계산서!#REF!</definedName>
    <definedName name="UNITCA" localSheetId="0">[1]부하계산서!#REF!</definedName>
    <definedName name="UNITCA">[1]부하계산서!#REF!</definedName>
    <definedName name="UNITD" localSheetId="0">[1]부하계산서!#REF!</definedName>
    <definedName name="UNITD">[1]부하계산서!#REF!</definedName>
    <definedName name="UNITDA" localSheetId="0">[1]부하계산서!#REF!</definedName>
    <definedName name="UNITDA">[1]부하계산서!#REF!</definedName>
    <definedName name="UPSR" localSheetId="0">[1]부하계산서!#REF!</definedName>
    <definedName name="UPSR">[1]부하계산서!#REF!</definedName>
    <definedName name="V" localSheetId="0">BlankMacro1</definedName>
    <definedName name="V" localSheetId="2">BlankMacro1</definedName>
    <definedName name="V">BlankMacro1</definedName>
    <definedName name="W" localSheetId="0">BlankMacro1</definedName>
    <definedName name="W" localSheetId="2">BlankMacro1</definedName>
    <definedName name="W">BlankMacro1</definedName>
    <definedName name="X" localSheetId="0">BlankMacro1</definedName>
    <definedName name="X" localSheetId="2">BlankMacro1</definedName>
    <definedName name="X">BlankMacro1</definedName>
    <definedName name="Y" localSheetId="0">BlankMacro1</definedName>
    <definedName name="Y" localSheetId="2">BlankMacro1</definedName>
    <definedName name="Y">BlankMacro1</definedName>
    <definedName name="Z" localSheetId="0">BlankMacro1</definedName>
    <definedName name="Z" localSheetId="2">BlankMacro1</definedName>
    <definedName name="Z">BlankMacro1</definedName>
    <definedName name="가" localSheetId="0">BlankMacro1</definedName>
    <definedName name="가" localSheetId="2">BlankMacro1</definedName>
    <definedName name="가">BlankMacro1</definedName>
    <definedName name="가가" localSheetId="0">BlankMacro1</definedName>
    <definedName name="가가" localSheetId="2">BlankMacro1</definedName>
    <definedName name="가가">BlankMacro1</definedName>
    <definedName name="간접노무비">'[7]단가 (2)'!$H$6</definedName>
    <definedName name="감감" localSheetId="2">원가계산서!감감</definedName>
    <definedName name="감감">[0]!감감</definedName>
    <definedName name="감삼" localSheetId="2">원가계산서!감삼</definedName>
    <definedName name="감삼">[0]!감삼</definedName>
    <definedName name="개거수량" localSheetId="0">#REF!</definedName>
    <definedName name="개거수량" localSheetId="2">#REF!</definedName>
    <definedName name="개거수량">#REF!</definedName>
    <definedName name="건축총괄" localSheetId="0">BlankMacro1</definedName>
    <definedName name="건축총괄" localSheetId="2">BlankMacro1</definedName>
    <definedName name="건축총괄">BlankMacro1</definedName>
    <definedName name="견" localSheetId="0">'[8]총 원가계산'!#REF!</definedName>
    <definedName name="견" localSheetId="2">'[8]총 원가계산'!#REF!</definedName>
    <definedName name="견">'[8]총 원가계산'!#REF!</definedName>
    <definedName name="견적갑지" localSheetId="0">'[8]총 원가계산'!#REF!</definedName>
    <definedName name="견적갑지" localSheetId="2">'[8]총 원가계산'!#REF!</definedName>
    <definedName name="견적갑지">'[8]총 원가계산'!#REF!</definedName>
    <definedName name="공" localSheetId="0">#REF!</definedName>
    <definedName name="공" localSheetId="2">#REF!</definedName>
    <definedName name="공">#REF!</definedName>
    <definedName name="공급가액">'[7]단가 (2)'!$H$13</definedName>
    <definedName name="공사명" localSheetId="0">#REF!</definedName>
    <definedName name="공사명">#REF!</definedName>
    <definedName name="공사비">'[7]단가 (2)'!$H$5</definedName>
    <definedName name="공사비_건축" localSheetId="0">#REF!</definedName>
    <definedName name="공사비_건축">#REF!</definedName>
    <definedName name="공사비_전기" localSheetId="0">#REF!</definedName>
    <definedName name="공사비_전기">#REF!</definedName>
    <definedName name="관급">#N/A</definedName>
    <definedName name="관급1" localSheetId="2">관급</definedName>
    <definedName name="관급1">관급</definedName>
    <definedName name="관급2" localSheetId="2">원가계산서!관급2</definedName>
    <definedName name="관급2">관급2</definedName>
    <definedName name="관급자재2" localSheetId="2">원가계산서!관급자재2</definedName>
    <definedName name="관급자재2">[0]!관급자재2</definedName>
    <definedName name="관급자재대" localSheetId="2">원가계산서!관급자재대</definedName>
    <definedName name="관급자재대">관급자재대</definedName>
    <definedName name="관급자재비">'[7]단가 (2)'!$H$16</definedName>
    <definedName name="기타" localSheetId="0">#REF!</definedName>
    <definedName name="기타">#REF!</definedName>
    <definedName name="기타경비">'[7]단가 (2)'!$H$9</definedName>
    <definedName name="깬돌채취" localSheetId="2">원가계산서!깬돌채취</definedName>
    <definedName name="깬돌채취">[0]!깬돌채취</definedName>
    <definedName name="나" localSheetId="0">BlankMacro1</definedName>
    <definedName name="나" localSheetId="2">BlankMacro1</definedName>
    <definedName name="나">BlankMacro1</definedName>
    <definedName name="남덕" localSheetId="0">BlankMacro1</definedName>
    <definedName name="남덕" localSheetId="2">BlankMacro1</definedName>
    <definedName name="남덕">BlankMacro1</definedName>
    <definedName name="내역" localSheetId="0">BlankMacro1</definedName>
    <definedName name="내역" localSheetId="2">BlankMacro1</definedName>
    <definedName name="내역">BlankMacro1</definedName>
    <definedName name="내역서1">#N/A</definedName>
    <definedName name="내역서다" localSheetId="0">BlankMacro1</definedName>
    <definedName name="내역서다" localSheetId="2">BlankMacro1</definedName>
    <definedName name="내역서다">BlankMacro1</definedName>
    <definedName name="노출직부" localSheetId="0">#REF!</definedName>
    <definedName name="노출직부" localSheetId="2">#REF!</definedName>
    <definedName name="노출직부">#REF!</definedName>
    <definedName name="다" localSheetId="0">BlankMacro1</definedName>
    <definedName name="다" localSheetId="2">BlankMacro1</definedName>
    <definedName name="다">BlankMacro1</definedName>
    <definedName name="단위공량1" localSheetId="0">#REF!</definedName>
    <definedName name="단위공량1" localSheetId="2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 localSheetId="2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대지면적" localSheetId="0">#REF!</definedName>
    <definedName name="대지면적">#REF!</definedName>
    <definedName name="더다" localSheetId="0">#REF!</definedName>
    <definedName name="더다">#REF!</definedName>
    <definedName name="더닫" localSheetId="0">#REF!</definedName>
    <definedName name="더닫">#REF!</definedName>
    <definedName name="더더더" localSheetId="0">#REF!</definedName>
    <definedName name="더더더">#REF!</definedName>
    <definedName name="도급공사">'[7]단가 (2)'!$H$5</definedName>
    <definedName name="도급예산액">'[7]단가 (2)'!$H$15</definedName>
    <definedName name="도급예상액">'[7]단가 (2)'!$H$15</definedName>
    <definedName name="되메우기" localSheetId="2">원가계산서!되메우기</definedName>
    <definedName name="되메우기">[0]!되메우기</definedName>
    <definedName name="ㄹ" localSheetId="0">#REF!</definedName>
    <definedName name="ㄹ" localSheetId="2">#REF!</definedName>
    <definedName name="ㄹ">#REF!</definedName>
    <definedName name="라" localSheetId="0">BlankMacro1</definedName>
    <definedName name="라" localSheetId="2">BlankMacro1</definedName>
    <definedName name="라">BlankMacro1</definedName>
    <definedName name="레미콘수운반DT" localSheetId="2">원가계산서!레미콘수운반DT</definedName>
    <definedName name="레미콘수운반DT">[0]!레미콘수운반DT</definedName>
    <definedName name="ㅁ" localSheetId="2">원가계산서!ㅁ</definedName>
    <definedName name="ㅁ">ㅁ</definedName>
    <definedName name="ㅁ1" localSheetId="0">#REF!</definedName>
    <definedName name="ㅁ1" localSheetId="2">#REF!</definedName>
    <definedName name="ㅁ1">#REF!</definedName>
    <definedName name="ㅁ219" localSheetId="0">#REF!</definedName>
    <definedName name="ㅁ219">#REF!</definedName>
    <definedName name="ㅁ545" localSheetId="0">#REF!</definedName>
    <definedName name="ㅁ545">#REF!</definedName>
    <definedName name="ㅁㅁ" localSheetId="0">#REF!</definedName>
    <definedName name="ㅁㅁ">#REF!</definedName>
    <definedName name="ㅁㅁㅁ" localSheetId="0">#REF!</definedName>
    <definedName name="ㅁㅁㅁ">#REF!</definedName>
    <definedName name="마" localSheetId="0">BlankMacro1</definedName>
    <definedName name="마" localSheetId="2">BlankMacro1</definedName>
    <definedName name="마">BlankMacro1</definedName>
    <definedName name="말" localSheetId="0">BlankMacro1</definedName>
    <definedName name="말" localSheetId="2">BlankMacro1</definedName>
    <definedName name="말">BlankMacro1</definedName>
    <definedName name="모래운반" localSheetId="2">원가계산서!모래운반</definedName>
    <definedName name="모래운반">[0]!모래운반</definedName>
    <definedName name="목공">#N/A</definedName>
    <definedName name="물가자료" localSheetId="0">#REF!</definedName>
    <definedName name="물가자료" localSheetId="2">#REF!</definedName>
    <definedName name="물가자료">#REF!</definedName>
    <definedName name="ㅂㅂ" localSheetId="0">'[2]부하(성남)'!#REF!</definedName>
    <definedName name="ㅂㅂ" localSheetId="2">'[2]부하(성남)'!#REF!</definedName>
    <definedName name="ㅂㅂ">'[2]부하(성남)'!#REF!</definedName>
    <definedName name="ㅂㅈㅈ" localSheetId="0">#REF!</definedName>
    <definedName name="ㅂㅈㅈ">#REF!</definedName>
    <definedName name="바" localSheetId="0">BlankMacro1</definedName>
    <definedName name="바" localSheetId="2">BlankMacro1</definedName>
    <definedName name="바">BlankMacro1</definedName>
    <definedName name="방송" localSheetId="0">BlankMacro1</definedName>
    <definedName name="방송" localSheetId="2">BlankMacro1</definedName>
    <definedName name="방송">BlankMacro1</definedName>
    <definedName name="부가가치세">'[7]단가 (2)'!$H$14</definedName>
    <definedName name="분전반" localSheetId="0">BlankMacro1</definedName>
    <definedName name="분전반" localSheetId="2">BlankMacro1</definedName>
    <definedName name="분전반">BlankMacro1</definedName>
    <definedName name="비목1" localSheetId="0">#REF!</definedName>
    <definedName name="비목1" localSheetId="2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사" localSheetId="0">BlankMacro1</definedName>
    <definedName name="사" localSheetId="2">BlankMacro1</definedName>
    <definedName name="사">BlankMacro1</definedName>
    <definedName name="산재보험료">'[7]단가 (2)'!$H$7</definedName>
    <definedName name="산출2" localSheetId="0">BlankMacro1</definedName>
    <definedName name="산출2" localSheetId="2">BlankMacro1</definedName>
    <definedName name="산출2">BlankMacro1</definedName>
    <definedName name="상환금액" localSheetId="0">#REF!</definedName>
    <definedName name="상환금액" localSheetId="2">#REF!</definedName>
    <definedName name="상환금액">#REF!</definedName>
    <definedName name="설계내역서" localSheetId="0">BlankMacro1</definedName>
    <definedName name="설계내역서" localSheetId="2">BlankMacro1</definedName>
    <definedName name="설계내역서">BlankMacro1</definedName>
    <definedName name="설계서용지" localSheetId="0">BlankMacro1</definedName>
    <definedName name="설계서용지" localSheetId="2">BlankMacro1</definedName>
    <definedName name="설계서용지">BlankMacro1</definedName>
    <definedName name="설비" localSheetId="0">BlankMacro1</definedName>
    <definedName name="설비" localSheetId="2">BlankMacro1</definedName>
    <definedName name="설비">BlankMacro1</definedName>
    <definedName name="성당중" localSheetId="2">원가계산서!성당중</definedName>
    <definedName name="성당중">[0]!성당중</definedName>
    <definedName name="성토3" localSheetId="2">원가계산서!성토3</definedName>
    <definedName name="성토3">[0]!성토3</definedName>
    <definedName name="성토도쟈" localSheetId="2">원가계산서!성토도쟈</definedName>
    <definedName name="성토도쟈">[0]!성토도쟈</definedName>
    <definedName name="세금" localSheetId="0">#REF!</definedName>
    <definedName name="세금" localSheetId="2">#REF!</definedName>
    <definedName name="세금">#REF!</definedName>
    <definedName name="소방공량산출서" localSheetId="0">BlankMacro1</definedName>
    <definedName name="소방공량산출서" localSheetId="2">BlankMacro1</definedName>
    <definedName name="소방공량산출서">BlankMacro1</definedName>
    <definedName name="소방내역" localSheetId="0">BlankMacro1</definedName>
    <definedName name="소방내역" localSheetId="2">BlankMacro1</definedName>
    <definedName name="소방내역">BlankMacro1</definedName>
    <definedName name="소방내역서" localSheetId="0">BlankMacro1</definedName>
    <definedName name="소방내역서" localSheetId="2">BlankMacro1</definedName>
    <definedName name="소방내역서">BlankMacro1</definedName>
    <definedName name="수량" localSheetId="0">#REF!</definedName>
    <definedName name="수량" localSheetId="2">#REF!</definedName>
    <definedName name="수량">#REF!</definedName>
    <definedName name="수목보호대" localSheetId="0">#REF!</definedName>
    <definedName name="수목보호대">#REF!</definedName>
    <definedName name="수익" localSheetId="0">#REF!</definedName>
    <definedName name="수익">#REF!</definedName>
    <definedName name="순공사비">'[7]단가 (2)'!$H$10</definedName>
    <definedName name="순공사원가">'[7]단가 (2)'!$H$10</definedName>
    <definedName name="순성토" localSheetId="2">원가계산서!순성토</definedName>
    <definedName name="순성토">[0]!순성토</definedName>
    <definedName name="시멘트운반" localSheetId="2">원가계산서!시멘트운반</definedName>
    <definedName name="시멘트운반">[0]!시멘트운반</definedName>
    <definedName name="ㅇㄴ" localSheetId="0">[1]부하계산서!#REF!</definedName>
    <definedName name="ㅇㄴ" localSheetId="2">[1]부하계산서!#REF!</definedName>
    <definedName name="ㅇㄴ">[1]부하계산서!#REF!</definedName>
    <definedName name="ㅇㄹㅇㄹ" localSheetId="0">#REF!</definedName>
    <definedName name="ㅇㄹㅇㄹ" localSheetId="2">#REF!</definedName>
    <definedName name="ㅇㄹㅇㄹ">#REF!</definedName>
    <definedName name="ㅇㅇ" localSheetId="0">BlankMacro1</definedName>
    <definedName name="ㅇㅇ" localSheetId="2">BlankMacro1</definedName>
    <definedName name="ㅇㅇ">BlankMacro1</definedName>
    <definedName name="아" localSheetId="0">BlankMacro1</definedName>
    <definedName name="아" localSheetId="2">BlankMacro1</definedName>
    <definedName name="아">BlankMacro1</definedName>
    <definedName name="아늘믿" localSheetId="0">BlankMacro1</definedName>
    <definedName name="아늘믿" localSheetId="2">BlankMacro1</definedName>
    <definedName name="아늘믿">BlankMacro1</definedName>
    <definedName name="아니" localSheetId="0">BlankMacro1</definedName>
    <definedName name="아니" localSheetId="2">BlankMacro1</definedName>
    <definedName name="아니">BlankMacro1</definedName>
    <definedName name="아다" localSheetId="0">BlankMacro1</definedName>
    <definedName name="아다" localSheetId="2">BlankMacro1</definedName>
    <definedName name="아다">BlankMacro1</definedName>
    <definedName name="아디" localSheetId="0">BlankMacro1</definedName>
    <definedName name="아디" localSheetId="2">BlankMacro1</definedName>
    <definedName name="아디">BlankMacro1</definedName>
    <definedName name="아서" localSheetId="0">BlankMacro1</definedName>
    <definedName name="아서" localSheetId="2">BlankMacro1</definedName>
    <definedName name="아서">BlankMacro1</definedName>
    <definedName name="아싸" localSheetId="0">#REF!</definedName>
    <definedName name="아싸" localSheetId="2">#REF!</definedName>
    <definedName name="아싸">#REF!</definedName>
    <definedName name="안" localSheetId="0">#REF!</definedName>
    <definedName name="안">#REF!</definedName>
    <definedName name="안전관리비">'[7]단가 (2)'!$H$8</definedName>
    <definedName name="연면적" localSheetId="0">#REF!</definedName>
    <definedName name="연면적">#REF!</definedName>
    <definedName name="예산비교표" localSheetId="2">원가계산서!예산비교표</definedName>
    <definedName name="예산비교표">[0]!예산비교표</definedName>
    <definedName name="오호" localSheetId="0">#REF!</definedName>
    <definedName name="오호" localSheetId="2">#REF!</definedName>
    <definedName name="오호">#REF!</definedName>
    <definedName name="용모니1" localSheetId="0">#REF!</definedName>
    <definedName name="용모니1">#REF!</definedName>
    <definedName name="울진내역" localSheetId="0">BlankMacro1</definedName>
    <definedName name="울진내역" localSheetId="2">BlankMacro1</definedName>
    <definedName name="울진내역">BlankMacro1</definedName>
    <definedName name="원가" localSheetId="0" hidden="1">[9]날개벽수량표!#REF!</definedName>
    <definedName name="원가" hidden="1">[9]날개벽수량표!#REF!</definedName>
    <definedName name="원가2차" localSheetId="0">[1]부하계산서!#REF!</definedName>
    <definedName name="원가2차">[1]부하계산서!#REF!</definedName>
    <definedName name="원가계산" localSheetId="2">원가계산서!템플리트모듈6</definedName>
    <definedName name="원가계산">템플리트모듈6</definedName>
    <definedName name="원금" localSheetId="0">#REF!</definedName>
    <definedName name="원금" localSheetId="2">#REF!</definedName>
    <definedName name="원금">#REF!</definedName>
    <definedName name="이런" localSheetId="0">#REF!</definedName>
    <definedName name="이런">#REF!</definedName>
    <definedName name="이윤">'[7]단가 (2)'!$H$12</definedName>
    <definedName name="이자" localSheetId="0">#REF!</definedName>
    <definedName name="이자">#REF!</definedName>
    <definedName name="이자율">0.125</definedName>
    <definedName name="이히" localSheetId="0">#REF!</definedName>
    <definedName name="이히">#REF!</definedName>
    <definedName name="인공" localSheetId="0">#REF!</definedName>
    <definedName name="인공">#REF!</definedName>
    <definedName name="인상익" localSheetId="0">BlankMacro1</definedName>
    <definedName name="인상익" localSheetId="2">BlankMacro1</definedName>
    <definedName name="인상익">BlankMacro1</definedName>
    <definedName name="일반건설공사_갑" localSheetId="0">[3]단위수량!#REF!</definedName>
    <definedName name="일반건설공사_갑">[3]단위수량!#REF!</definedName>
    <definedName name="일반건설공사_을" localSheetId="0">[3]단위수량!#REF!</definedName>
    <definedName name="일반건설공사_을">[3]단위수량!#REF!</definedName>
    <definedName name="일반관리비">'[7]단가 (2)'!$H$11</definedName>
    <definedName name="ㅈㅂㄴㄷ" localSheetId="0">[1]부하계산서!#REF!</definedName>
    <definedName name="ㅈㅂㄴㄷ">[1]부하계산서!#REF!</definedName>
    <definedName name="ㅈㅈㅈㅈ" localSheetId="2">원가계산서!ㅈㅈㅈㅈ</definedName>
    <definedName name="ㅈㅈㅈㅈ">[0]!ㅈㅈㅈㅈ</definedName>
    <definedName name="자" localSheetId="0">BlankMacro1</definedName>
    <definedName name="자" localSheetId="2">BlankMacro1</definedName>
    <definedName name="자">BlankMacro1</definedName>
    <definedName name="자갈운반" localSheetId="2">원가계산서!자갈운반</definedName>
    <definedName name="자갈운반">[0]!자갈운반</definedName>
    <definedName name="자동제어1차공량산출" localSheetId="0">BlankMacro1</definedName>
    <definedName name="자동제어1차공량산출" localSheetId="2">BlankMacro1</definedName>
    <definedName name="자동제어1차공량산출">BlankMacro1</definedName>
    <definedName name="잔토처리" localSheetId="2">원가계산서!잔토처리</definedName>
    <definedName name="잔토처리">[0]!잔토처리</definedName>
    <definedName name="재료비">'[7]단가 (2)'!$J$5</definedName>
    <definedName name="전기내역" localSheetId="0">BlankMacro1</definedName>
    <definedName name="전기내역" localSheetId="2">BlankMacro1</definedName>
    <definedName name="전기내역">BlankMacro1</definedName>
    <definedName name="전기내역1" localSheetId="0">BlankMacro1</definedName>
    <definedName name="전기내역1" localSheetId="2">BlankMacro1</definedName>
    <definedName name="전기내역1">BlankMacro1</definedName>
    <definedName name="전기재료관" localSheetId="0">#REF!</definedName>
    <definedName name="전기재료관" localSheetId="2">#REF!</definedName>
    <definedName name="전기재료관">#REF!</definedName>
    <definedName name="절토" localSheetId="2">원가계산서!절토</definedName>
    <definedName name="절토">[0]!절토</definedName>
    <definedName name="제일안과병원" localSheetId="0">#REF!</definedName>
    <definedName name="제일안과병원" localSheetId="2">#REF!</definedName>
    <definedName name="제일안과병원">#REF!</definedName>
    <definedName name="중건설공사" localSheetId="0">[3]단위수량!#REF!</definedName>
    <definedName name="중건설공사" localSheetId="2">[3]단위수량!#REF!</definedName>
    <definedName name="중건설공사">[3]단위수량!#REF!</definedName>
    <definedName name="직접경비">'[7]단가 (2)'!$K$5</definedName>
    <definedName name="직접노무비">'[7]단가 (2)'!$I$5</definedName>
    <definedName name="집" localSheetId="2">원가계산서!집</definedName>
    <definedName name="집">원가계산서!집</definedName>
    <definedName name="집계서" localSheetId="0">BlankMacro1</definedName>
    <definedName name="집계서" localSheetId="2">BlankMacro1</definedName>
    <definedName name="집계서">BlankMacro1</definedName>
    <definedName name="집계표2" localSheetId="2">원가계산서!집</definedName>
    <definedName name="집계표2">집</definedName>
    <definedName name="ㅊ1555" localSheetId="0">#REF!</definedName>
    <definedName name="ㅊ1555" localSheetId="2">#REF!</definedName>
    <definedName name="ㅊ1555">#REF!</definedName>
    <definedName name="차" localSheetId="0">BlankMacro1</definedName>
    <definedName name="차" localSheetId="2">BlankMacro1</definedName>
    <definedName name="차">BlankMacro1</definedName>
    <definedName name="창호2" localSheetId="2">원가계산서!창호2</definedName>
    <definedName name="창호2">[0]!창호2</definedName>
    <definedName name="창호대가">#N/A</definedName>
    <definedName name="철근운반" localSheetId="2">원가계산서!철근운반</definedName>
    <definedName name="철근운반">[0]!철근운반</definedName>
    <definedName name="철도궤도신설공사" localSheetId="0">[3]단위수량!#REF!</definedName>
    <definedName name="철도궤도신설공사" localSheetId="2">[3]단위수량!#REF!</definedName>
    <definedName name="철도궤도신설공사">[3]단위수량!#REF!</definedName>
    <definedName name="총괄관급" localSheetId="2">원가계산서!총괄관급</definedName>
    <definedName name="총괄관급">[0]!총괄관급</definedName>
    <definedName name="총집계" localSheetId="0">BlankMacro1</definedName>
    <definedName name="총집계" localSheetId="2">BlankMacro1</definedName>
    <definedName name="총집계">BlankMacro1</definedName>
    <definedName name="ㅋㅋ" localSheetId="0">BlankMacro1</definedName>
    <definedName name="ㅋㅋ" localSheetId="2">BlankMacro1</definedName>
    <definedName name="ㅋㅋ">BlankMacro1</definedName>
    <definedName name="터파기" localSheetId="2">원가계산서!터파기</definedName>
    <definedName name="터파기">[0]!터파기</definedName>
    <definedName name="템플리트모듈1" localSheetId="2">원가계산서!템플리트모듈6</definedName>
    <definedName name="템플리트모듈1">템플리트모듈6</definedName>
    <definedName name="템플리트모듈2" localSheetId="2">원가계산서!템플리트모듈6</definedName>
    <definedName name="템플리트모듈2">템플리트모듈6</definedName>
    <definedName name="템플리트모듈3" localSheetId="2">원가계산서!템플리트모듈6</definedName>
    <definedName name="템플리트모듈3">템플리트모듈6</definedName>
    <definedName name="템플리트모듈4" localSheetId="2">원가계산서!템플리트모듈6</definedName>
    <definedName name="템플리트모듈4">템플리트모듈6</definedName>
    <definedName name="템플리트모듈5" localSheetId="2">원가계산서!템플리트모듈6</definedName>
    <definedName name="템플리트모듈5">템플리트모듈6</definedName>
    <definedName name="템플리트모듈6" localSheetId="2">원가계산서!템플리트모듈6</definedName>
    <definedName name="템플리트모듈6">원가계산서!템플리트모듈6</definedName>
    <definedName name="토적1" localSheetId="2">원가계산서!토적1</definedName>
    <definedName name="토적1">[0]!토적1</definedName>
    <definedName name="토적표" localSheetId="0" hidden="1">#REF!</definedName>
    <definedName name="토적표" localSheetId="2" hidden="1">#REF!</definedName>
    <definedName name="토적표" hidden="1">#REF!</definedName>
    <definedName name="통신" localSheetId="0">BlankMacro1</definedName>
    <definedName name="통신" localSheetId="2">BlankMacro1</definedName>
    <definedName name="통신">BlankMacro1</definedName>
    <definedName name="통신일위대가" localSheetId="0">BlankMacro1</definedName>
    <definedName name="통신일위대가" localSheetId="2">BlankMacro1</definedName>
    <definedName name="통신일위대가">BlankMacro1</definedName>
    <definedName name="통신집계" localSheetId="0">BlankMacro1</definedName>
    <definedName name="통신집계" localSheetId="2">BlankMacro1</definedName>
    <definedName name="통신집계">BlankMacro1</definedName>
    <definedName name="특수및기타건설공사" localSheetId="0">[3]단위수량!#REF!</definedName>
    <definedName name="특수및기타건설공사" localSheetId="2">[3]단위수량!#REF!</definedName>
    <definedName name="특수및기타건설공사">[3]단위수량!#REF!</definedName>
    <definedName name="폐기량산출" localSheetId="2">원가계산서!폐기량산출</definedName>
    <definedName name="폐기량산출">[0]!폐기량산출</definedName>
    <definedName name="폐기물내역서" localSheetId="2">원가계산서!템플리트모듈6</definedName>
    <definedName name="폐기물내역서">템플리트모듈6</definedName>
    <definedName name="폐기물집계표" localSheetId="2">원가계산서!집</definedName>
    <definedName name="폐기물집계표">집</definedName>
    <definedName name="품위내역서" localSheetId="0">BlankMacro1</definedName>
    <definedName name="품위내역서" localSheetId="2">BlankMacro1</definedName>
    <definedName name="품위내역서">BlankMacro1</definedName>
    <definedName name="한전수탁비">'[7]단가 (2)'!$H$17</definedName>
    <definedName name="합계" localSheetId="2">원가계산서!합계</definedName>
    <definedName name="합계">합계</definedName>
    <definedName name="허ㅗ러" localSheetId="0">BlankMacro1</definedName>
    <definedName name="허ㅗ러" localSheetId="2">BlankMacro1</definedName>
    <definedName name="허ㅗ러">BlankMacro1</definedName>
    <definedName name="화장" localSheetId="0">BlankMacro1</definedName>
    <definedName name="화장" localSheetId="2">BlankMacro1</definedName>
    <definedName name="화장">BlankMacro1</definedName>
    <definedName name="횡배수관">[10]DATA!$K$2:$W$10</definedName>
    <definedName name="흄관운반" localSheetId="2">원가계산서!흄관운반</definedName>
    <definedName name="흄관운반">[0]!흄관운반</definedName>
    <definedName name="ㅔ154">[11]Sheet1!$K$84</definedName>
    <definedName name="ㅜㅜ" localSheetId="0">BlankMacro1</definedName>
    <definedName name="ㅜㅜ" localSheetId="2">BlankMacro1</definedName>
    <definedName name="ㅜㅜ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4" i="16" l="1"/>
  <c r="D16" i="16" l="1"/>
  <c r="G6" i="9"/>
  <c r="J6" i="9"/>
  <c r="M6" i="9"/>
  <c r="N6" i="9"/>
  <c r="O6" i="9"/>
  <c r="G7" i="9"/>
  <c r="J7" i="9"/>
  <c r="M7" i="9"/>
  <c r="N7" i="9"/>
  <c r="O7" i="9"/>
  <c r="G8" i="9"/>
  <c r="J8" i="9"/>
  <c r="M8" i="9"/>
  <c r="O8" i="9" s="1"/>
  <c r="N8" i="9"/>
  <c r="G11" i="9"/>
  <c r="J11" i="9"/>
  <c r="M11" i="9"/>
  <c r="N11" i="9"/>
  <c r="O11" i="9"/>
  <c r="G12" i="9"/>
  <c r="J12" i="9"/>
  <c r="M12" i="9"/>
  <c r="N12" i="9"/>
  <c r="G13" i="9"/>
  <c r="J13" i="9"/>
  <c r="M13" i="9"/>
  <c r="N13" i="9"/>
  <c r="O13" i="9"/>
  <c r="G14" i="9"/>
  <c r="J14" i="9"/>
  <c r="M14" i="9"/>
  <c r="N14" i="9"/>
  <c r="G15" i="9"/>
  <c r="J15" i="9"/>
  <c r="M15" i="9"/>
  <c r="N15" i="9"/>
  <c r="O15" i="9"/>
  <c r="G18" i="9"/>
  <c r="G17" i="9" s="1"/>
  <c r="J18" i="9"/>
  <c r="J17" i="9" s="1"/>
  <c r="M18" i="9"/>
  <c r="M17" i="9" s="1"/>
  <c r="N18" i="9"/>
  <c r="O18" i="9"/>
  <c r="G21" i="9"/>
  <c r="J21" i="9"/>
  <c r="M21" i="9"/>
  <c r="N21" i="9"/>
  <c r="G22" i="9"/>
  <c r="J22" i="9"/>
  <c r="M22" i="9"/>
  <c r="N22" i="9"/>
  <c r="O22" i="9"/>
  <c r="G23" i="9"/>
  <c r="J23" i="9"/>
  <c r="M23" i="9"/>
  <c r="N23" i="9"/>
  <c r="O23" i="9"/>
  <c r="G26" i="9"/>
  <c r="J26" i="9"/>
  <c r="M26" i="9"/>
  <c r="N26" i="9"/>
  <c r="O26" i="9"/>
  <c r="G27" i="9"/>
  <c r="J27" i="9"/>
  <c r="M27" i="9"/>
  <c r="N27" i="9"/>
  <c r="G28" i="9"/>
  <c r="J28" i="9"/>
  <c r="M28" i="9"/>
  <c r="N28" i="9"/>
  <c r="O28" i="9"/>
  <c r="G29" i="9"/>
  <c r="O29" i="9" s="1"/>
  <c r="N29" i="9"/>
  <c r="G30" i="9"/>
  <c r="N30" i="9"/>
  <c r="O30" i="9"/>
  <c r="G31" i="9"/>
  <c r="N31" i="9"/>
  <c r="O31" i="9"/>
  <c r="G32" i="9"/>
  <c r="J32" i="9"/>
  <c r="M32" i="9"/>
  <c r="N32" i="9"/>
  <c r="O32" i="9"/>
  <c r="G33" i="9"/>
  <c r="J33" i="9"/>
  <c r="M33" i="9"/>
  <c r="N33" i="9"/>
  <c r="O33" i="9"/>
  <c r="G34" i="9"/>
  <c r="J34" i="9"/>
  <c r="M34" i="9"/>
  <c r="N34" i="9"/>
  <c r="O34" i="9"/>
  <c r="G35" i="9"/>
  <c r="J35" i="9"/>
  <c r="M35" i="9"/>
  <c r="N35" i="9"/>
  <c r="G36" i="9"/>
  <c r="J36" i="9"/>
  <c r="M36" i="9"/>
  <c r="N36" i="9"/>
  <c r="F18" i="16"/>
  <c r="F17" i="16"/>
  <c r="M25" i="9" l="1"/>
  <c r="M10" i="9"/>
  <c r="M20" i="9"/>
  <c r="O27" i="9"/>
  <c r="J5" i="9"/>
  <c r="O35" i="9"/>
  <c r="O14" i="9"/>
  <c r="J25" i="9"/>
  <c r="O12" i="9"/>
  <c r="J20" i="9"/>
  <c r="O21" i="9"/>
  <c r="O36" i="9"/>
  <c r="G10" i="9"/>
  <c r="G5" i="9"/>
  <c r="G25" i="9"/>
  <c r="O25" i="9" s="1"/>
  <c r="J10" i="9"/>
  <c r="O10" i="9" s="1"/>
  <c r="M5" i="9"/>
  <c r="O5" i="9"/>
  <c r="O17" i="9"/>
  <c r="M40" i="9"/>
  <c r="G20" i="9"/>
  <c r="O20" i="9" s="1"/>
  <c r="F16" i="16"/>
  <c r="J40" i="9" l="1"/>
  <c r="O40" i="9"/>
  <c r="G40" i="9"/>
  <c r="F44" i="9"/>
  <c r="F6" i="15" l="1"/>
  <c r="A2" i="9"/>
  <c r="B2" i="16"/>
  <c r="F26" i="16"/>
  <c r="F24" i="16"/>
  <c r="F23" i="16"/>
  <c r="F20" i="16"/>
  <c r="F19" i="16"/>
  <c r="F15" i="16"/>
  <c r="F14" i="16"/>
  <c r="F13" i="16"/>
  <c r="F12" i="16"/>
  <c r="F11" i="16"/>
  <c r="F8" i="16"/>
  <c r="A2" i="14" l="1"/>
  <c r="R10" i="9" l="1"/>
  <c r="S10" i="9" l="1"/>
  <c r="D10" i="16" l="1"/>
  <c r="H5" i="14"/>
  <c r="D4" i="16"/>
  <c r="D6" i="16" s="1"/>
  <c r="R5" i="9"/>
  <c r="J5" i="14" l="1"/>
  <c r="D7" i="16"/>
  <c r="D17" i="16" s="1"/>
  <c r="R40" i="9"/>
  <c r="L8" i="14"/>
  <c r="L7" i="14"/>
  <c r="F5" i="14"/>
  <c r="D18" i="16" l="1"/>
  <c r="D14" i="16"/>
  <c r="D13" i="16"/>
  <c r="D15" i="16" s="1"/>
  <c r="D19" i="16"/>
  <c r="D12" i="16"/>
  <c r="D8" i="16"/>
  <c r="D9" i="16" s="1"/>
  <c r="L5" i="14"/>
  <c r="S5" i="9"/>
  <c r="D11" i="16" l="1"/>
  <c r="D20" i="16"/>
  <c r="S40" i="9"/>
  <c r="L9" i="14"/>
  <c r="L11" i="14" s="1"/>
  <c r="L20" i="14" s="1"/>
  <c r="L22" i="14" s="1"/>
  <c r="D21" i="16" l="1"/>
  <c r="D22" i="16" l="1"/>
  <c r="D23" i="16" s="1"/>
  <c r="D25" i="16" l="1"/>
  <c r="D26" i="16" s="1"/>
  <c r="D27" i="16" s="1"/>
  <c r="F8" i="15" l="1"/>
  <c r="G8" i="15" s="1"/>
</calcChain>
</file>

<file path=xl/sharedStrings.xml><?xml version="1.0" encoding="utf-8"?>
<sst xmlns="http://schemas.openxmlformats.org/spreadsheetml/2006/main" count="156" uniqueCount="106">
  <si>
    <t>합 계</t>
    <phoneticPr fontId="2" type="noConversion"/>
  </si>
  <si>
    <t>내  역  서</t>
    <phoneticPr fontId="2" type="noConversion"/>
  </si>
  <si>
    <t>공사명입력:</t>
    <phoneticPr fontId="2" type="noConversion"/>
  </si>
  <si>
    <r>
      <t>m</t>
    </r>
    <r>
      <rPr>
        <vertAlign val="superscript"/>
        <sz val="10"/>
        <color theme="1"/>
        <rFont val="맑은 고딕"/>
        <family val="3"/>
        <charset val="129"/>
        <scheme val="minor"/>
      </rPr>
      <t>2</t>
    </r>
    <phoneticPr fontId="2" type="noConversion"/>
  </si>
  <si>
    <t>명 칭</t>
    <phoneticPr fontId="2" type="noConversion"/>
  </si>
  <si>
    <t>규 격</t>
    <phoneticPr fontId="2" type="noConversion"/>
  </si>
  <si>
    <t>단 위</t>
    <phoneticPr fontId="2" type="noConversion"/>
  </si>
  <si>
    <t>수 량</t>
    <phoneticPr fontId="2" type="noConversion"/>
  </si>
  <si>
    <t>재 료 비</t>
    <phoneticPr fontId="2" type="noConversion"/>
  </si>
  <si>
    <t>노 무 비</t>
    <phoneticPr fontId="2" type="noConversion"/>
  </si>
  <si>
    <t>경 비</t>
    <phoneticPr fontId="2" type="noConversion"/>
  </si>
  <si>
    <t>계</t>
    <phoneticPr fontId="2" type="noConversion"/>
  </si>
  <si>
    <t>비 고</t>
    <phoneticPr fontId="2" type="noConversion"/>
  </si>
  <si>
    <t>단 가</t>
    <phoneticPr fontId="2" type="noConversion"/>
  </si>
  <si>
    <t>금 액</t>
    <phoneticPr fontId="2" type="noConversion"/>
  </si>
  <si>
    <t>확 인</t>
    <phoneticPr fontId="2" type="noConversion"/>
  </si>
  <si>
    <t xml:space="preserve">  순 공사비</t>
    <phoneticPr fontId="2" type="noConversion"/>
  </si>
  <si>
    <t>원 가 계 산 서</t>
    <phoneticPr fontId="2" type="noConversion"/>
  </si>
  <si>
    <t>산재보험료</t>
  </si>
  <si>
    <t>노무비*3.8%</t>
  </si>
  <si>
    <t>고용보험료</t>
  </si>
  <si>
    <t>노무비*0.87%</t>
  </si>
  <si>
    <t>공과잡비 및 이윤</t>
  </si>
  <si>
    <t>소 계</t>
    <phoneticPr fontId="2" type="noConversion"/>
  </si>
  <si>
    <t>부가가치세</t>
    <phoneticPr fontId="2" type="noConversion"/>
  </si>
  <si>
    <t>만단위절사</t>
    <phoneticPr fontId="2" type="noConversion"/>
  </si>
  <si>
    <t>설    계    서    용    지</t>
    <phoneticPr fontId="46" type="noConversion"/>
  </si>
  <si>
    <t>확
인</t>
    <phoneticPr fontId="46" type="noConversion"/>
  </si>
  <si>
    <t>설
계
자</t>
    <phoneticPr fontId="46" type="noConversion"/>
  </si>
  <si>
    <t xml:space="preserve">공     사     명 : </t>
    <phoneticPr fontId="46" type="noConversion"/>
  </si>
  <si>
    <t xml:space="preserve">설계공사금액 : </t>
    <phoneticPr fontId="46" type="noConversion"/>
  </si>
  <si>
    <t>공 사 원 가 계 산 서</t>
    <phoneticPr fontId="2" type="noConversion"/>
  </si>
  <si>
    <t>공사명:</t>
    <phoneticPr fontId="2" type="noConversion"/>
  </si>
  <si>
    <t>금액</t>
    <phoneticPr fontId="2" type="noConversion"/>
  </si>
  <si>
    <t>요율</t>
    <phoneticPr fontId="2" type="noConversion"/>
  </si>
  <si>
    <t>구성비</t>
    <phoneticPr fontId="2" type="noConversion"/>
  </si>
  <si>
    <t>비고</t>
    <phoneticPr fontId="2" type="noConversion"/>
  </si>
  <si>
    <t>순 공 사 비</t>
    <phoneticPr fontId="2" type="noConversion"/>
  </si>
  <si>
    <t>재료비</t>
    <phoneticPr fontId="2" type="noConversion"/>
  </si>
  <si>
    <t>직접재료비</t>
    <phoneticPr fontId="2" type="noConversion"/>
  </si>
  <si>
    <t>간접재료비</t>
    <phoneticPr fontId="2" type="noConversion"/>
  </si>
  <si>
    <t>노무비</t>
    <phoneticPr fontId="2" type="noConversion"/>
  </si>
  <si>
    <t>직접노무비</t>
    <phoneticPr fontId="2" type="noConversion"/>
  </si>
  <si>
    <t>간접노무비</t>
    <phoneticPr fontId="2" type="noConversion"/>
  </si>
  <si>
    <t>경  비</t>
    <phoneticPr fontId="2" type="noConversion"/>
  </si>
  <si>
    <t>기계경비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</si>
  <si>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</si>
  <si>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</si>
  <si>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</si>
  <si>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</si>
  <si>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</si>
  <si>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환경보전비</t>
    <phoneticPr fontId="2" type="noConversion"/>
  </si>
  <si>
    <t>기타경비</t>
    <phoneticPr fontId="2" type="noConversion"/>
  </si>
  <si>
    <t>합  계</t>
    <phoneticPr fontId="2" type="noConversion"/>
  </si>
  <si>
    <t>일반관리비</t>
    <phoneticPr fontId="2" type="noConversion"/>
  </si>
  <si>
    <t>이         윤</t>
    <phoneticPr fontId="2" type="noConversion"/>
  </si>
  <si>
    <t>총   원   가</t>
    <phoneticPr fontId="2" type="noConversion"/>
  </si>
  <si>
    <t>총  공  사  비</t>
    <phoneticPr fontId="2" type="noConversion"/>
  </si>
  <si>
    <t>식</t>
    <phoneticPr fontId="2" type="noConversion"/>
  </si>
  <si>
    <r>
      <t>m</t>
    </r>
    <r>
      <rPr>
        <vertAlign val="superscript"/>
        <sz val="10"/>
        <color theme="1"/>
        <rFont val="맑은 고딕"/>
        <family val="3"/>
        <charset val="129"/>
        <scheme val="minor"/>
      </rPr>
      <t>3</t>
    </r>
    <phoneticPr fontId="2" type="noConversion"/>
  </si>
  <si>
    <t>산업안전보건관리비</t>
    <phoneticPr fontId="2" type="noConversion"/>
  </si>
  <si>
    <t>하도급대금지급보증수수료</t>
    <phoneticPr fontId="2" type="noConversion"/>
  </si>
  <si>
    <t>건설기계대여대금지급보증서</t>
    <phoneticPr fontId="2" type="noConversion"/>
  </si>
  <si>
    <t>m</t>
    <phoneticPr fontId="2" type="noConversion"/>
  </si>
  <si>
    <t>ton</t>
    <phoneticPr fontId="2" type="noConversion"/>
  </si>
  <si>
    <t xml:space="preserve"> 4. 부대공사</t>
    <phoneticPr fontId="2" type="noConversion"/>
  </si>
  <si>
    <t>기타 부대공사</t>
    <phoneticPr fontId="2" type="noConversion"/>
  </si>
  <si>
    <t xml:space="preserve">                            2025학년도</t>
    <phoneticPr fontId="46" type="noConversion"/>
  </si>
  <si>
    <t xml:space="preserve"> 1. 토공</t>
    <phoneticPr fontId="2" type="noConversion"/>
  </si>
  <si>
    <t>잡석포설 및 다짐</t>
    <phoneticPr fontId="2" type="noConversion"/>
  </si>
  <si>
    <t>터파기 및 되메우기</t>
    <phoneticPr fontId="2" type="noConversion"/>
  </si>
  <si>
    <t>기존지반 정리 및 다짐</t>
    <phoneticPr fontId="2" type="noConversion"/>
  </si>
  <si>
    <t xml:space="preserve"> 2. 구조물공(배수공)</t>
    <phoneticPr fontId="2" type="noConversion"/>
  </si>
  <si>
    <t xml:space="preserve"> 3. 포장공</t>
    <phoneticPr fontId="2" type="noConversion"/>
  </si>
  <si>
    <t>흄관 부설</t>
    <phoneticPr fontId="2" type="noConversion"/>
  </si>
  <si>
    <t>D500</t>
    <phoneticPr fontId="2" type="noConversion"/>
  </si>
  <si>
    <t>면벽 설치</t>
    <phoneticPr fontId="2" type="noConversion"/>
  </si>
  <si>
    <t>조경석</t>
    <phoneticPr fontId="2" type="noConversion"/>
  </si>
  <si>
    <t>콘크리트 경계석 설치</t>
    <phoneticPr fontId="2" type="noConversion"/>
  </si>
  <si>
    <t>스톤블럭 설치</t>
    <phoneticPr fontId="2" type="noConversion"/>
  </si>
  <si>
    <t>메쉬휀스 철거</t>
    <phoneticPr fontId="2" type="noConversion"/>
  </si>
  <si>
    <t>출입문 신설</t>
    <phoneticPr fontId="2" type="noConversion"/>
  </si>
  <si>
    <t>150×150</t>
    <phoneticPr fontId="2" type="noConversion"/>
  </si>
  <si>
    <t>본</t>
    <phoneticPr fontId="2" type="noConversion"/>
  </si>
  <si>
    <t xml:space="preserve"> 5. 자재비</t>
    <phoneticPr fontId="2" type="noConversion"/>
  </si>
  <si>
    <t>쇄석40mm</t>
    <phoneticPr fontId="2" type="noConversion"/>
  </si>
  <si>
    <t>흄관</t>
    <phoneticPr fontId="2" type="noConversion"/>
  </si>
  <si>
    <t>스톤블럭</t>
    <phoneticPr fontId="2" type="noConversion"/>
  </si>
  <si>
    <t>회색</t>
    <phoneticPr fontId="2" type="noConversion"/>
  </si>
  <si>
    <t>콘크리트경계석</t>
  </si>
  <si>
    <t>150*150</t>
    <phoneticPr fontId="2" type="noConversion"/>
  </si>
  <si>
    <t>혼합골재</t>
    <phoneticPr fontId="2" type="noConversion"/>
  </si>
  <si>
    <t>모래</t>
    <phoneticPr fontId="2" type="noConversion"/>
  </si>
  <si>
    <t>시멘트</t>
    <phoneticPr fontId="2" type="noConversion"/>
  </si>
  <si>
    <t>측구수로관 부설</t>
    <phoneticPr fontId="2" type="noConversion"/>
  </si>
  <si>
    <t>관보호공 포함</t>
    <phoneticPr fontId="2" type="noConversion"/>
  </si>
  <si>
    <t>PE이중벽관 시공</t>
    <phoneticPr fontId="2" type="noConversion"/>
  </si>
  <si>
    <t>D150</t>
    <phoneticPr fontId="2" type="noConversion"/>
  </si>
  <si>
    <t>측구수로관</t>
    <phoneticPr fontId="2" type="noConversion"/>
  </si>
  <si>
    <t>앵글부착</t>
    <phoneticPr fontId="2" type="noConversion"/>
  </si>
  <si>
    <t>PE이중벽관</t>
    <phoneticPr fontId="2" type="noConversion"/>
  </si>
  <si>
    <t>중하중 그레이팅</t>
    <phoneticPr fontId="2" type="noConversion"/>
  </si>
  <si>
    <t>5억 미만</t>
    <phoneticPr fontId="2" type="noConversion"/>
  </si>
  <si>
    <t>300*300</t>
    <phoneticPr fontId="2" type="noConversion"/>
  </si>
  <si>
    <t>2025년     12월        일             설     계</t>
    <phoneticPr fontId="46" type="noConversion"/>
  </si>
  <si>
    <t>산학연협력단지 조성사업 모빌리티캠퍼스 내 서편 출입구 설치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</si>
</sst>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&quot;₩&quot;&quot;₩&quot;&quot;₩&quot;&quot;₩&quot;&quot;₩&quot;&quot;₩&quot;&quot;₩&quot;\-#,##0.00_ ;_ * &quot;-&quot;??_ ;_ @_ "/>
    <numFmt numFmtId="179" formatCode="&quot;₩&quot;#,##0;[Red]&quot;₩&quot;&quot;₩&quot;&quot;₩&quot;&quot;₩&quot;&quot;₩&quot;&quot;₩&quot;&quot;₩&quot;&quot;₩&quot;\-#,##0"/>
    <numFmt numFmtId="180" formatCode="_(* #,##0_);_(* \(#,##0\);_(* &quot;-&quot;_);_(@_)"/>
    <numFmt numFmtId="181" formatCode="0.000"/>
    <numFmt numFmtId="182" formatCode="mm&quot;월&quot;dd&quot;일&quot;"/>
    <numFmt numFmtId="183" formatCode="_ * #,##0.00_ ;_ * \-#,##0.00_ ;_ * &quot;-&quot;??_ ;_ @_ "/>
    <numFmt numFmtId="184" formatCode="\$#.00"/>
    <numFmt numFmtId="185" formatCode="&quot;$&quot;#,##0_);[Red]\(&quot;$&quot;#,##0\)"/>
    <numFmt numFmtId="186" formatCode="&quot;₩&quot;\$#,##0.00_);&quot;₩&quot;\(&quot;₩&quot;\$#,##0.00&quot;₩&quot;\)"/>
    <numFmt numFmtId="187" formatCode="&quot;$&quot;#,##0.00_);\(&quot;$&quot;#,##0.00\)"/>
    <numFmt numFmtId="188" formatCode="m\o\n\th\ d\,\ yyyy"/>
    <numFmt numFmtId="189" formatCode="@\ &quot;주임&quot;"/>
    <numFmt numFmtId="190" formatCode="_-[$€-2]* #,##0.00_-;&quot;₩&quot;\!\-[$€-2]* #,##0.00_-;_-[$€-2]* &quot;-&quot;??_-"/>
    <numFmt numFmtId="191" formatCode="#.00"/>
    <numFmt numFmtId="192" formatCode="#."/>
    <numFmt numFmtId="193" formatCode="#,##0&quot;?_);[Red]\(#,##0&quot;&quot;?&quot;\)"/>
    <numFmt numFmtId="194" formatCode="%#.00"/>
    <numFmt numFmtId="195" formatCode="yyyy&quot;年&quot;&quot;₩&quot;&quot;₩&quot;&quot;₩&quot;\ m&quot;月&quot;&quot;₩&quot;&quot;₩&quot;&quot;₩&quot;\ d&quot;日&quot;"/>
    <numFmt numFmtId="196" formatCode="_(&quot;$&quot;* #,##0.00_);_(&quot;$&quot;* \(#,##0.00\);_(&quot;$&quot;* &quot;-&quot;??_);_(@_)"/>
    <numFmt numFmtId="197" formatCode="_ * #,##0.00_)\ _$_ ;_ * \(#,##0.00\)\ _$_ ;_ * &quot;-&quot;??_)\ _$_ ;_ @_ "/>
    <numFmt numFmtId="198" formatCode="_-* #&quot;₩&quot;\!\!\,##0_-;&quot;₩&quot;&quot;₩&quot;\!\!\-* #&quot;₩&quot;\!\!\,##0_-;_-* &quot;-&quot;_-;_-@_-"/>
    <numFmt numFmtId="199" formatCode="#,##0.0"/>
    <numFmt numFmtId="200" formatCode="0.0_ "/>
    <numFmt numFmtId="201" formatCode="&quot;공 사 명: &quot;"/>
    <numFmt numFmtId="202" formatCode="0.000%"/>
    <numFmt numFmtId="203" formatCode="_-* #,##0_-;\-* #,##0_-;_-* &quot;-&quot;?_-;_-@_-"/>
    <numFmt numFmtId="204" formatCode="&quot;금&quot;* #,##0&quot;원&quot;"/>
    <numFmt numFmtId="205" formatCode="[DBNum4]&quot;(금&quot;[$-412]General&quot;원)&quot;"/>
    <numFmt numFmtId="206" formatCode="&quot;공 사 명 : &quot;General"/>
  </numFmts>
  <fonts count="54">
    <font>
      <sz val="11"/>
      <color theme="1"/>
      <name val="굴림체"/>
      <family val="2"/>
      <charset val="129"/>
    </font>
    <font>
      <sz val="11"/>
      <name val="돋움"/>
      <family val="3"/>
      <charset val="129"/>
    </font>
    <font>
      <sz val="8"/>
      <name val="굴림체"/>
      <family val="2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Times New Roman"/>
      <family val="1"/>
    </font>
    <font>
      <sz val="13"/>
      <name val="돋움체"/>
      <family val="3"/>
      <charset val="129"/>
    </font>
    <font>
      <sz val="12"/>
      <name val="견명조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"/>
      <color indexed="8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명조"/>
      <family val="3"/>
      <charset val="129"/>
    </font>
    <font>
      <sz val="11"/>
      <color theme="1"/>
      <name val="굴림체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name val="새굴림"/>
      <family val="1"/>
      <charset val="129"/>
    </font>
    <font>
      <sz val="11"/>
      <name val="새굴림"/>
      <family val="1"/>
      <charset val="129"/>
    </font>
    <font>
      <sz val="1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</borders>
  <cellStyleXfs count="138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/>
    <xf numFmtId="0" fontId="6" fillId="0" borderId="0"/>
    <xf numFmtId="0" fontId="6" fillId="0" borderId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177" fontId="6" fillId="0" borderId="0" applyFont="0" applyFill="0" applyBorder="0" applyAlignment="0" applyProtection="0"/>
    <xf numFmtId="0" fontId="4" fillId="0" borderId="0"/>
    <xf numFmtId="0" fontId="4" fillId="0" borderId="0"/>
    <xf numFmtId="178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4" fillId="0" borderId="0"/>
    <xf numFmtId="0" fontId="4" fillId="0" borderId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4" fillId="0" borderId="0"/>
    <xf numFmtId="0" fontId="8" fillId="0" borderId="0"/>
    <xf numFmtId="177" fontId="9" fillId="0" borderId="0" applyFont="0" applyFill="0" applyBorder="0" applyAlignment="0" applyProtection="0"/>
    <xf numFmtId="0" fontId="3" fillId="0" borderId="0">
      <alignment horizontal="center" vertical="center"/>
    </xf>
    <xf numFmtId="180" fontId="6" fillId="0" borderId="0">
      <alignment horizontal="center" vertical="center"/>
    </xf>
    <xf numFmtId="181" fontId="10" fillId="0" borderId="0">
      <alignment horizontal="center" vertical="center"/>
    </xf>
    <xf numFmtId="0" fontId="7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0" fontId="13" fillId="0" borderId="0"/>
    <xf numFmtId="0" fontId="1" fillId="0" borderId="0" applyFill="0" applyBorder="0" applyAlignment="0"/>
    <xf numFmtId="0" fontId="15" fillId="0" borderId="0"/>
    <xf numFmtId="0" fontId="16" fillId="2" borderId="2">
      <alignment horizontal="center" wrapText="1"/>
    </xf>
    <xf numFmtId="4" fontId="17" fillId="0" borderId="0">
      <protection locked="0"/>
    </xf>
    <xf numFmtId="38" fontId="18" fillId="0" borderId="0" applyFont="0" applyFill="0" applyBorder="0" applyAlignment="0" applyProtection="0"/>
    <xf numFmtId="182" fontId="1" fillId="0" borderId="0"/>
    <xf numFmtId="183" fontId="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9" fillId="0" borderId="0" applyNumberFormat="0" applyAlignment="0">
      <alignment horizontal="left"/>
    </xf>
    <xf numFmtId="184" fontId="17" fillId="0" borderId="0">
      <protection locked="0"/>
    </xf>
    <xf numFmtId="185" fontId="18" fillId="0" borderId="0" applyFont="0" applyFill="0" applyBorder="0" applyAlignment="0" applyProtection="0"/>
    <xf numFmtId="186" fontId="20" fillId="0" borderId="0" applyFont="0" applyFill="0" applyBorder="0" applyAlignment="0" applyProtection="0"/>
    <xf numFmtId="187" fontId="10" fillId="0" borderId="0"/>
    <xf numFmtId="188" fontId="17" fillId="0" borderId="0">
      <protection locked="0"/>
    </xf>
    <xf numFmtId="189" fontId="1" fillId="0" borderId="0"/>
    <xf numFmtId="0" fontId="21" fillId="0" borderId="0" applyNumberFormat="0" applyAlignment="0">
      <alignment horizontal="left"/>
    </xf>
    <xf numFmtId="190" fontId="20" fillId="0" borderId="0" applyFont="0" applyFill="0" applyBorder="0" applyAlignment="0" applyProtection="0"/>
    <xf numFmtId="191" fontId="17" fillId="0" borderId="0">
      <protection locked="0"/>
    </xf>
    <xf numFmtId="177" fontId="6" fillId="0" borderId="0" applyFont="0" applyFill="0" applyBorder="0" applyAlignment="0" applyProtection="0"/>
    <xf numFmtId="38" fontId="22" fillId="3" borderId="0" applyNumberFormat="0" applyBorder="0" applyAlignment="0" applyProtection="0"/>
    <xf numFmtId="0" fontId="23" fillId="0" borderId="0">
      <alignment horizontal="left"/>
    </xf>
    <xf numFmtId="0" fontId="24" fillId="0" borderId="4" applyNumberFormat="0" applyAlignment="0" applyProtection="0">
      <alignment horizontal="left" vertical="center"/>
    </xf>
    <xf numFmtId="0" fontId="24" fillId="0" borderId="5">
      <alignment horizontal="left" vertical="center"/>
    </xf>
    <xf numFmtId="192" fontId="25" fillId="0" borderId="0">
      <protection locked="0"/>
    </xf>
    <xf numFmtId="192" fontId="25" fillId="0" borderId="0">
      <protection locked="0"/>
    </xf>
    <xf numFmtId="10" fontId="22" fillId="3" borderId="1" applyNumberFormat="0" applyBorder="0" applyAlignment="0" applyProtection="0"/>
    <xf numFmtId="177" fontId="5" fillId="0" borderId="0" applyFont="0" applyFill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6" fillId="0" borderId="6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93" fontId="2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194" fontId="17" fillId="0" borderId="0">
      <protection locked="0"/>
    </xf>
    <xf numFmtId="10" fontId="7" fillId="0" borderId="0" applyFont="0" applyFill="0" applyBorder="0" applyAlignment="0" applyProtection="0"/>
    <xf numFmtId="195" fontId="6" fillId="0" borderId="0">
      <protection locked="0"/>
    </xf>
    <xf numFmtId="30" fontId="28" fillId="0" borderId="0" applyNumberFormat="0" applyFill="0" applyBorder="0" applyAlignment="0" applyProtection="0">
      <alignment horizontal="left"/>
    </xf>
    <xf numFmtId="177" fontId="5" fillId="0" borderId="0" applyFont="0" applyFill="0" applyBorder="0" applyAlignment="0" applyProtection="0"/>
    <xf numFmtId="0" fontId="26" fillId="0" borderId="0"/>
    <xf numFmtId="40" fontId="29" fillId="0" borderId="0" applyBorder="0">
      <alignment horizontal="right"/>
    </xf>
    <xf numFmtId="0" fontId="30" fillId="0" borderId="0" applyFill="0" applyBorder="0" applyProtection="0">
      <alignment horizontal="centerContinuous" vertical="center"/>
    </xf>
    <xf numFmtId="0" fontId="31" fillId="3" borderId="0" applyFill="0" applyBorder="0" applyProtection="0">
      <alignment horizontal="center" vertical="center"/>
    </xf>
    <xf numFmtId="192" fontId="17" fillId="0" borderId="7">
      <protection locked="0"/>
    </xf>
    <xf numFmtId="0" fontId="32" fillId="0" borderId="8">
      <alignment horizontal="left"/>
    </xf>
    <xf numFmtId="179" fontId="7" fillId="0" borderId="0" applyFont="0" applyFill="0" applyBorder="0" applyAlignment="0" applyProtection="0"/>
    <xf numFmtId="196" fontId="1" fillId="0" borderId="0">
      <protection locked="0"/>
    </xf>
    <xf numFmtId="0" fontId="25" fillId="0" borderId="0">
      <protection locked="0"/>
    </xf>
    <xf numFmtId="0" fontId="25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3" fillId="3" borderId="0" applyFill="0" applyBorder="0" applyProtection="0">
      <alignment horizontal="right"/>
    </xf>
    <xf numFmtId="10" fontId="3" fillId="0" borderId="0" applyFill="0" applyBorder="0" applyProtection="0">
      <alignment horizontal="right"/>
    </xf>
    <xf numFmtId="0" fontId="35" fillId="0" borderId="0"/>
    <xf numFmtId="197" fontId="1" fillId="0" borderId="9" applyBorder="0"/>
    <xf numFmtId="183" fontId="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178" fontId="6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37" fillId="0" borderId="10"/>
    <xf numFmtId="187" fontId="1" fillId="0" borderId="0" applyFont="0" applyFill="0" applyBorder="0" applyAlignment="0" applyProtection="0"/>
    <xf numFmtId="4" fontId="17" fillId="0" borderId="0">
      <protection locked="0"/>
    </xf>
    <xf numFmtId="176" fontId="1" fillId="0" borderId="0">
      <protection locked="0"/>
    </xf>
    <xf numFmtId="0" fontId="6" fillId="0" borderId="0"/>
    <xf numFmtId="198" fontId="1" fillId="0" borderId="0" applyFont="0" applyFill="0" applyBorder="0" applyAlignment="0" applyProtection="0"/>
    <xf numFmtId="199" fontId="6" fillId="3" borderId="0" applyFill="0" applyBorder="0" applyProtection="0">
      <alignment horizontal="right"/>
    </xf>
    <xf numFmtId="0" fontId="6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6" fillId="0" borderId="0">
      <protection locked="0"/>
    </xf>
    <xf numFmtId="0" fontId="1" fillId="0" borderId="0">
      <alignment vertical="center"/>
    </xf>
    <xf numFmtId="0" fontId="36" fillId="0" borderId="0">
      <alignment vertical="center"/>
    </xf>
    <xf numFmtId="0" fontId="1" fillId="0" borderId="0">
      <alignment vertical="center"/>
    </xf>
    <xf numFmtId="0" fontId="1" fillId="0" borderId="1" applyNumberFormat="0" applyFill="0" applyProtection="0">
      <alignment vertical="center"/>
    </xf>
    <xf numFmtId="0" fontId="17" fillId="0" borderId="11">
      <protection locked="0"/>
    </xf>
    <xf numFmtId="0" fontId="6" fillId="0" borderId="0">
      <protection locked="0"/>
    </xf>
    <xf numFmtId="176" fontId="1" fillId="0" borderId="0">
      <protection locked="0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45" fillId="0" borderId="0"/>
  </cellStyleXfs>
  <cellXfs count="139">
    <xf numFmtId="0" fontId="0" fillId="0" borderId="0" xfId="0">
      <alignment vertical="center"/>
    </xf>
    <xf numFmtId="0" fontId="36" fillId="0" borderId="0" xfId="0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40" fillId="4" borderId="1" xfId="0" applyFont="1" applyFill="1" applyBorder="1" applyAlignment="1">
      <alignment horizontal="center" vertical="center"/>
    </xf>
    <xf numFmtId="41" fontId="36" fillId="0" borderId="0" xfId="0" applyNumberFormat="1" applyFont="1" applyAlignment="1">
      <alignment horizontal="center" vertical="center"/>
    </xf>
    <xf numFmtId="201" fontId="40" fillId="0" borderId="0" xfId="0" applyNumberFormat="1" applyFont="1" applyAlignment="1">
      <alignment horizontal="left" vertical="center" indent="1"/>
    </xf>
    <xf numFmtId="0" fontId="36" fillId="0" borderId="3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3" xfId="0" applyFont="1" applyBorder="1" applyAlignment="1">
      <alignment horizontal="left" vertical="center"/>
    </xf>
    <xf numFmtId="200" fontId="40" fillId="0" borderId="1" xfId="0" applyNumberFormat="1" applyFont="1" applyBorder="1" applyAlignment="1">
      <alignment horizontal="right" vertical="center" shrinkToFit="1"/>
    </xf>
    <xf numFmtId="41" fontId="40" fillId="0" borderId="1" xfId="135" applyFont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 shrinkToFit="1"/>
    </xf>
    <xf numFmtId="200" fontId="39" fillId="0" borderId="1" xfId="0" applyNumberFormat="1" applyFont="1" applyBorder="1" applyAlignment="1">
      <alignment horizontal="right" vertical="center" shrinkToFit="1"/>
    </xf>
    <xf numFmtId="41" fontId="39" fillId="0" borderId="1" xfId="135" applyFont="1" applyBorder="1" applyAlignment="1">
      <alignment horizontal="center" vertical="center" shrinkToFit="1"/>
    </xf>
    <xf numFmtId="0" fontId="39" fillId="0" borderId="1" xfId="0" applyFont="1" applyBorder="1" applyAlignment="1">
      <alignment horizontal="center" vertical="center" shrinkToFit="1"/>
    </xf>
    <xf numFmtId="200" fontId="40" fillId="4" borderId="1" xfId="0" applyNumberFormat="1" applyFont="1" applyFill="1" applyBorder="1" applyAlignment="1">
      <alignment horizontal="right" vertical="center" shrinkToFit="1"/>
    </xf>
    <xf numFmtId="41" fontId="40" fillId="4" borderId="1" xfId="135" applyFont="1" applyFill="1" applyBorder="1" applyAlignment="1">
      <alignment horizontal="center" vertical="center" shrinkToFit="1"/>
    </xf>
    <xf numFmtId="0" fontId="40" fillId="4" borderId="1" xfId="0" applyFont="1" applyFill="1" applyBorder="1" applyAlignment="1">
      <alignment horizontal="center" vertical="center" shrinkToFit="1"/>
    </xf>
    <xf numFmtId="0" fontId="40" fillId="0" borderId="1" xfId="0" applyFont="1" applyBorder="1" applyAlignment="1">
      <alignment horizontal="left" vertical="center" shrinkToFit="1"/>
    </xf>
    <xf numFmtId="9" fontId="39" fillId="0" borderId="1" xfId="0" applyNumberFormat="1" applyFont="1" applyBorder="1" applyAlignment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43" fillId="0" borderId="0" xfId="0" applyFont="1" applyBorder="1" applyAlignment="1">
      <alignment horizontal="left" vertical="center"/>
    </xf>
    <xf numFmtId="0" fontId="43" fillId="0" borderId="0" xfId="0" applyFont="1" applyBorder="1" applyAlignment="1">
      <alignment horizontal="center" vertical="center"/>
    </xf>
    <xf numFmtId="0" fontId="40" fillId="5" borderId="1" xfId="0" applyFont="1" applyFill="1" applyBorder="1" applyAlignment="1">
      <alignment horizontal="center" vertical="center" shrinkToFit="1"/>
    </xf>
    <xf numFmtId="200" fontId="40" fillId="5" borderId="1" xfId="0" applyNumberFormat="1" applyFont="1" applyFill="1" applyBorder="1" applyAlignment="1">
      <alignment horizontal="right" vertical="center" shrinkToFit="1"/>
    </xf>
    <xf numFmtId="41" fontId="40" fillId="5" borderId="1" xfId="135" applyFont="1" applyFill="1" applyBorder="1" applyAlignment="1">
      <alignment horizontal="center" vertical="center" shrinkToFit="1"/>
    </xf>
    <xf numFmtId="0" fontId="39" fillId="4" borderId="1" xfId="0" applyFont="1" applyFill="1" applyBorder="1" applyAlignment="1">
      <alignment horizontal="center" vertical="center" shrinkToFit="1"/>
    </xf>
    <xf numFmtId="202" fontId="44" fillId="0" borderId="0" xfId="136" applyNumberFormat="1" applyFont="1" applyAlignment="1">
      <alignment horizontal="center" vertical="center"/>
    </xf>
    <xf numFmtId="0" fontId="36" fillId="6" borderId="0" xfId="0" applyFont="1" applyFill="1" applyAlignment="1">
      <alignment horizontal="center" vertical="center"/>
    </xf>
    <xf numFmtId="0" fontId="40" fillId="6" borderId="1" xfId="0" applyFont="1" applyFill="1" applyBorder="1" applyAlignment="1">
      <alignment horizontal="center" vertical="center"/>
    </xf>
    <xf numFmtId="41" fontId="40" fillId="6" borderId="1" xfId="135" applyFont="1" applyFill="1" applyBorder="1" applyAlignment="1">
      <alignment horizontal="center" vertical="center" shrinkToFit="1"/>
    </xf>
    <xf numFmtId="41" fontId="39" fillId="6" borderId="1" xfId="135" applyFont="1" applyFill="1" applyBorder="1" applyAlignment="1">
      <alignment horizontal="center" vertical="center" shrinkToFit="1"/>
    </xf>
    <xf numFmtId="41" fontId="40" fillId="0" borderId="1" xfId="135" applyFont="1" applyBorder="1" applyAlignment="1">
      <alignment horizontal="right" vertical="center" shrinkToFit="1"/>
    </xf>
    <xf numFmtId="41" fontId="39" fillId="0" borderId="1" xfId="135" applyFont="1" applyBorder="1" applyAlignment="1">
      <alignment horizontal="right" vertical="center" shrinkToFit="1"/>
    </xf>
    <xf numFmtId="0" fontId="43" fillId="0" borderId="0" xfId="0" applyFont="1" applyAlignment="1">
      <alignment horizontal="center" vertical="center"/>
    </xf>
    <xf numFmtId="203" fontId="36" fillId="0" borderId="0" xfId="0" applyNumberFormat="1" applyFont="1" applyAlignment="1">
      <alignment horizontal="center" vertical="center"/>
    </xf>
    <xf numFmtId="0" fontId="47" fillId="0" borderId="0" xfId="128" applyFont="1">
      <alignment vertical="center"/>
    </xf>
    <xf numFmtId="0" fontId="48" fillId="0" borderId="0" xfId="128" applyFont="1">
      <alignment vertical="center"/>
    </xf>
    <xf numFmtId="0" fontId="47" fillId="0" borderId="0" xfId="128" applyFont="1" applyBorder="1">
      <alignment vertical="center"/>
    </xf>
    <xf numFmtId="0" fontId="49" fillId="0" borderId="0" xfId="128" applyFont="1" applyBorder="1" applyAlignment="1">
      <alignment horizontal="center" vertical="center"/>
    </xf>
    <xf numFmtId="0" fontId="36" fillId="0" borderId="0" xfId="0" applyFont="1" applyAlignment="1">
      <alignment horizontal="right" vertical="center"/>
    </xf>
    <xf numFmtId="0" fontId="36" fillId="0" borderId="0" xfId="0" applyFont="1" applyAlignment="1">
      <alignment horizontal="left" vertical="center"/>
    </xf>
    <xf numFmtId="0" fontId="43" fillId="7" borderId="23" xfId="0" applyFont="1" applyFill="1" applyBorder="1" applyAlignment="1">
      <alignment horizontal="center" vertical="center"/>
    </xf>
    <xf numFmtId="9" fontId="43" fillId="7" borderId="24" xfId="0" applyNumberFormat="1" applyFont="1" applyFill="1" applyBorder="1" applyAlignment="1">
      <alignment horizontal="center" vertical="center"/>
    </xf>
    <xf numFmtId="0" fontId="43" fillId="7" borderId="24" xfId="0" applyFont="1" applyFill="1" applyBorder="1" applyAlignment="1">
      <alignment horizontal="center" vertical="center"/>
    </xf>
    <xf numFmtId="0" fontId="43" fillId="7" borderId="25" xfId="0" applyFont="1" applyFill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41" fontId="36" fillId="0" borderId="27" xfId="0" applyNumberFormat="1" applyFont="1" applyBorder="1" applyAlignment="1">
      <alignment horizontal="center" vertical="center"/>
    </xf>
    <xf numFmtId="10" fontId="44" fillId="0" borderId="29" xfId="0" applyNumberFormat="1" applyFont="1" applyBorder="1" applyAlignment="1">
      <alignment horizontal="right" vertical="center"/>
    </xf>
    <xf numFmtId="0" fontId="36" fillId="0" borderId="29" xfId="0" applyFont="1" applyBorder="1" applyAlignment="1">
      <alignment horizontal="left" vertical="center" indent="1"/>
    </xf>
    <xf numFmtId="0" fontId="36" fillId="0" borderId="30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10" fontId="44" fillId="0" borderId="33" xfId="0" applyNumberFormat="1" applyFont="1" applyBorder="1" applyAlignment="1">
      <alignment horizontal="right" vertical="center"/>
    </xf>
    <xf numFmtId="0" fontId="36" fillId="0" borderId="33" xfId="0" applyFont="1" applyBorder="1" applyAlignment="1">
      <alignment horizontal="left" vertical="center" indent="1"/>
    </xf>
    <xf numFmtId="0" fontId="36" fillId="0" borderId="34" xfId="0" applyFont="1" applyBorder="1" applyAlignment="1">
      <alignment horizontal="center" vertical="center"/>
    </xf>
    <xf numFmtId="0" fontId="36" fillId="0" borderId="36" xfId="0" applyFont="1" applyBorder="1" applyAlignment="1">
      <alignment horizontal="center" vertical="center"/>
    </xf>
    <xf numFmtId="41" fontId="36" fillId="0" borderId="35" xfId="0" applyNumberFormat="1" applyFont="1" applyBorder="1" applyAlignment="1">
      <alignment horizontal="center" vertical="center"/>
    </xf>
    <xf numFmtId="10" fontId="44" fillId="0" borderId="37" xfId="0" applyNumberFormat="1" applyFont="1" applyBorder="1" applyAlignment="1">
      <alignment horizontal="right" vertical="center"/>
    </xf>
    <xf numFmtId="0" fontId="36" fillId="0" borderId="37" xfId="0" applyFont="1" applyBorder="1" applyAlignment="1">
      <alignment horizontal="left" vertical="center" indent="1"/>
    </xf>
    <xf numFmtId="0" fontId="36" fillId="0" borderId="38" xfId="0" applyFont="1" applyBorder="1" applyAlignment="1">
      <alignment horizontal="center" vertical="center"/>
    </xf>
    <xf numFmtId="41" fontId="36" fillId="0" borderId="8" xfId="0" applyNumberFormat="1" applyFont="1" applyBorder="1" applyAlignment="1">
      <alignment horizontal="center" vertical="center"/>
    </xf>
    <xf numFmtId="0" fontId="36" fillId="0" borderId="33" xfId="0" applyFont="1" applyBorder="1" applyAlignment="1">
      <alignment horizontal="left" vertical="center"/>
    </xf>
    <xf numFmtId="0" fontId="36" fillId="0" borderId="41" xfId="0" applyFont="1" applyBorder="1" applyAlignment="1">
      <alignment horizontal="center" vertical="center"/>
    </xf>
    <xf numFmtId="41" fontId="36" fillId="0" borderId="40" xfId="0" applyNumberFormat="1" applyFont="1" applyBorder="1" applyAlignment="1">
      <alignment horizontal="center" vertical="center"/>
    </xf>
    <xf numFmtId="10" fontId="44" fillId="0" borderId="42" xfId="0" applyNumberFormat="1" applyFont="1" applyBorder="1" applyAlignment="1">
      <alignment horizontal="right" vertical="center"/>
    </xf>
    <xf numFmtId="0" fontId="36" fillId="0" borderId="42" xfId="0" applyFont="1" applyBorder="1" applyAlignment="1">
      <alignment horizontal="left" vertical="center" indent="1"/>
    </xf>
    <xf numFmtId="0" fontId="36" fillId="0" borderId="43" xfId="0" applyFont="1" applyBorder="1" applyAlignment="1">
      <alignment horizontal="center" vertical="center"/>
    </xf>
    <xf numFmtId="0" fontId="36" fillId="0" borderId="42" xfId="0" applyFont="1" applyBorder="1" applyAlignment="1">
      <alignment horizontal="left" vertical="center"/>
    </xf>
    <xf numFmtId="41" fontId="43" fillId="0" borderId="23" xfId="0" applyNumberFormat="1" applyFont="1" applyBorder="1" applyAlignment="1">
      <alignment horizontal="center" vertical="center"/>
    </xf>
    <xf numFmtId="10" fontId="44" fillId="0" borderId="24" xfId="0" applyNumberFormat="1" applyFont="1" applyBorder="1" applyAlignment="1">
      <alignment horizontal="right" vertical="center"/>
    </xf>
    <xf numFmtId="0" fontId="36" fillId="0" borderId="24" xfId="0" applyFont="1" applyBorder="1" applyAlignment="1">
      <alignment horizontal="left" vertical="center" indent="1"/>
    </xf>
    <xf numFmtId="0" fontId="36" fillId="0" borderId="25" xfId="0" applyFont="1" applyBorder="1" applyAlignment="1">
      <alignment horizontal="center" vertical="center"/>
    </xf>
    <xf numFmtId="206" fontId="40" fillId="0" borderId="0" xfId="0" applyNumberFormat="1" applyFont="1" applyAlignment="1">
      <alignment horizontal="left" vertical="center" indent="1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202" fontId="44" fillId="0" borderId="33" xfId="0" applyNumberFormat="1" applyFont="1" applyBorder="1" applyAlignment="1">
      <alignment horizontal="right" vertical="center"/>
    </xf>
    <xf numFmtId="0" fontId="43" fillId="0" borderId="0" xfId="0" applyFont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36" fillId="0" borderId="33" xfId="0" applyFont="1" applyBorder="1" applyAlignment="1">
      <alignment horizontal="left" vertical="center" shrinkToFit="1"/>
    </xf>
    <xf numFmtId="41" fontId="36" fillId="0" borderId="0" xfId="135" applyFont="1" applyAlignment="1">
      <alignment horizontal="center" vertical="center"/>
    </xf>
    <xf numFmtId="0" fontId="51" fillId="0" borderId="12" xfId="128" applyFont="1" applyFill="1" applyBorder="1" applyAlignment="1">
      <alignment horizontal="center" vertical="center" wrapText="1"/>
    </xf>
    <xf numFmtId="0" fontId="51" fillId="0" borderId="13" xfId="128" applyFont="1" applyFill="1" applyBorder="1" applyAlignment="1">
      <alignment horizontal="center" vertical="center" wrapText="1"/>
    </xf>
    <xf numFmtId="0" fontId="51" fillId="0" borderId="15" xfId="128" applyFont="1" applyFill="1" applyBorder="1" applyAlignment="1">
      <alignment horizontal="center" vertical="center"/>
    </xf>
    <xf numFmtId="0" fontId="51" fillId="0" borderId="0" xfId="128" applyFont="1" applyFill="1" applyBorder="1" applyAlignment="1">
      <alignment horizontal="center"/>
    </xf>
    <xf numFmtId="0" fontId="51" fillId="0" borderId="0" xfId="128" quotePrefix="1" applyFont="1" applyFill="1" applyBorder="1" applyAlignment="1">
      <alignment horizontal="center"/>
    </xf>
    <xf numFmtId="0" fontId="51" fillId="0" borderId="0" xfId="128" applyFont="1" applyFill="1" applyBorder="1" applyAlignment="1">
      <alignment horizontal="center" vertical="center"/>
    </xf>
    <xf numFmtId="0" fontId="52" fillId="0" borderId="16" xfId="128" applyFont="1" applyBorder="1">
      <alignment vertical="center"/>
    </xf>
    <xf numFmtId="0" fontId="51" fillId="0" borderId="16" xfId="128" applyFont="1" applyBorder="1">
      <alignment vertical="center"/>
    </xf>
    <xf numFmtId="0" fontId="51" fillId="0" borderId="15" xfId="128" quotePrefix="1" applyFont="1" applyFill="1" applyBorder="1" applyAlignment="1">
      <alignment horizontal="center" vertical="center"/>
    </xf>
    <xf numFmtId="6" fontId="51" fillId="0" borderId="0" xfId="128" applyNumberFormat="1" applyFont="1" applyFill="1" applyBorder="1" applyAlignment="1">
      <alignment horizontal="center" vertical="center"/>
    </xf>
    <xf numFmtId="0" fontId="53" fillId="0" borderId="0" xfId="128" applyFont="1" applyFill="1" applyBorder="1" applyAlignment="1">
      <alignment horizontal="center" vertical="center"/>
    </xf>
    <xf numFmtId="0" fontId="53" fillId="0" borderId="0" xfId="128" applyFont="1" applyFill="1" applyBorder="1" applyAlignment="1">
      <alignment horizontal="right" vertical="center"/>
    </xf>
    <xf numFmtId="0" fontId="53" fillId="0" borderId="0" xfId="128" quotePrefix="1" applyFont="1" applyFill="1" applyBorder="1" applyAlignment="1">
      <alignment horizontal="right" vertical="center"/>
    </xf>
    <xf numFmtId="6" fontId="53" fillId="0" borderId="0" xfId="128" applyNumberFormat="1" applyFont="1" applyFill="1" applyBorder="1" applyAlignment="1">
      <alignment horizontal="center" vertical="center"/>
    </xf>
    <xf numFmtId="0" fontId="51" fillId="0" borderId="18" xfId="128" applyFont="1" applyFill="1" applyBorder="1" applyAlignment="1">
      <alignment horizontal="center" vertical="center"/>
    </xf>
    <xf numFmtId="0" fontId="51" fillId="0" borderId="6" xfId="128" applyFont="1" applyFill="1" applyBorder="1" applyAlignment="1">
      <alignment horizontal="center" vertical="center"/>
    </xf>
    <xf numFmtId="0" fontId="52" fillId="0" borderId="19" xfId="128" applyFont="1" applyBorder="1">
      <alignment vertical="center"/>
    </xf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204" fontId="53" fillId="0" borderId="17" xfId="135" applyNumberFormat="1" applyFont="1" applyFill="1" applyBorder="1" applyAlignment="1">
      <alignment horizontal="right" vertical="center" shrinkToFit="1"/>
    </xf>
    <xf numFmtId="0" fontId="43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53" fillId="0" borderId="17" xfId="128" applyFont="1" applyFill="1" applyBorder="1" applyAlignment="1">
      <alignment horizontal="center" vertical="center"/>
    </xf>
    <xf numFmtId="205" fontId="53" fillId="0" borderId="17" xfId="128" applyNumberFormat="1" applyFont="1" applyFill="1" applyBorder="1" applyAlignment="1">
      <alignment horizontal="left" vertical="center" shrinkToFit="1"/>
    </xf>
    <xf numFmtId="0" fontId="50" fillId="0" borderId="0" xfId="128" applyFont="1" applyBorder="1" applyAlignment="1">
      <alignment horizontal="center" vertical="center"/>
    </xf>
    <xf numFmtId="0" fontId="51" fillId="0" borderId="13" xfId="128" applyFont="1" applyFill="1" applyBorder="1" applyAlignment="1">
      <alignment horizontal="center" vertical="center"/>
    </xf>
    <xf numFmtId="0" fontId="51" fillId="0" borderId="13" xfId="128" applyFont="1" applyFill="1" applyBorder="1" applyAlignment="1">
      <alignment horizontal="center" vertical="center" wrapText="1"/>
    </xf>
    <xf numFmtId="0" fontId="51" fillId="0" borderId="14" xfId="128" applyFont="1" applyFill="1" applyBorder="1" applyAlignment="1">
      <alignment horizontal="center" vertical="center"/>
    </xf>
    <xf numFmtId="0" fontId="51" fillId="0" borderId="15" xfId="128" applyFont="1" applyFill="1" applyBorder="1" applyAlignment="1">
      <alignment horizontal="left" vertical="center"/>
    </xf>
    <xf numFmtId="0" fontId="51" fillId="0" borderId="0" xfId="128" quotePrefix="1" applyFont="1" applyFill="1" applyBorder="1" applyAlignment="1">
      <alignment horizontal="left" vertical="center"/>
    </xf>
    <xf numFmtId="0" fontId="53" fillId="0" borderId="17" xfId="128" applyFont="1" applyFill="1" applyBorder="1" applyAlignment="1">
      <alignment horizontal="left" vertical="center" wrapText="1"/>
    </xf>
    <xf numFmtId="0" fontId="53" fillId="0" borderId="17" xfId="128" applyFont="1" applyFill="1" applyBorder="1" applyAlignment="1">
      <alignment horizontal="left" vertical="center"/>
    </xf>
    <xf numFmtId="0" fontId="43" fillId="0" borderId="23" xfId="0" applyFont="1" applyBorder="1" applyAlignment="1">
      <alignment horizontal="center" vertical="center"/>
    </xf>
    <xf numFmtId="0" fontId="43" fillId="0" borderId="24" xfId="0" applyFont="1" applyBorder="1" applyAlignment="1">
      <alignment horizontal="center" vertical="center"/>
    </xf>
    <xf numFmtId="0" fontId="43" fillId="0" borderId="44" xfId="0" applyFont="1" applyBorder="1" applyAlignment="1">
      <alignment horizontal="center" vertical="center"/>
    </xf>
    <xf numFmtId="0" fontId="43" fillId="7" borderId="20" xfId="0" applyFont="1" applyFill="1" applyBorder="1" applyAlignment="1">
      <alignment horizontal="center" vertical="center"/>
    </xf>
    <xf numFmtId="0" fontId="43" fillId="7" borderId="21" xfId="0" applyFont="1" applyFill="1" applyBorder="1" applyAlignment="1">
      <alignment horizontal="center" vertical="center"/>
    </xf>
    <xf numFmtId="0" fontId="43" fillId="7" borderId="22" xfId="0" applyFont="1" applyFill="1" applyBorder="1" applyAlignment="1">
      <alignment horizontal="center" vertical="center"/>
    </xf>
    <xf numFmtId="0" fontId="36" fillId="0" borderId="26" xfId="0" applyFont="1" applyBorder="1" applyAlignment="1">
      <alignment horizontal="center" vertical="center" textRotation="255"/>
    </xf>
    <xf numFmtId="0" fontId="36" fillId="0" borderId="31" xfId="0" applyFont="1" applyBorder="1" applyAlignment="1">
      <alignment horizontal="center" vertical="center" textRotation="255"/>
    </xf>
    <xf numFmtId="0" fontId="36" fillId="0" borderId="39" xfId="0" applyFont="1" applyBorder="1" applyAlignment="1">
      <alignment horizontal="center" vertical="center" textRotation="255"/>
    </xf>
    <xf numFmtId="0" fontId="36" fillId="0" borderId="27" xfId="0" applyFont="1" applyBorder="1" applyAlignment="1">
      <alignment horizontal="center" vertical="center" textRotation="255"/>
    </xf>
    <xf numFmtId="0" fontId="36" fillId="0" borderId="8" xfId="0" applyFont="1" applyBorder="1" applyAlignment="1">
      <alignment horizontal="center" vertical="center" textRotation="255"/>
    </xf>
    <xf numFmtId="0" fontId="36" fillId="0" borderId="35" xfId="0" applyFont="1" applyBorder="1" applyAlignment="1">
      <alignment horizontal="center" vertical="center" textRotation="255"/>
    </xf>
    <xf numFmtId="0" fontId="36" fillId="0" borderId="40" xfId="0" applyFont="1" applyBorder="1" applyAlignment="1">
      <alignment horizontal="center" vertical="center" textRotation="255"/>
    </xf>
    <xf numFmtId="0" fontId="36" fillId="0" borderId="27" xfId="0" applyFont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6" fillId="0" borderId="33" xfId="0" applyFont="1" applyBorder="1" applyAlignment="1">
      <alignment horizontal="center" vertical="center"/>
    </xf>
    <xf numFmtId="0" fontId="36" fillId="0" borderId="32" xfId="0" applyFont="1" applyBorder="1" applyAlignment="1">
      <alignment horizontal="center" vertical="center"/>
    </xf>
    <xf numFmtId="0" fontId="36" fillId="0" borderId="40" xfId="0" applyFont="1" applyBorder="1" applyAlignment="1">
      <alignment horizontal="center" vertical="center"/>
    </xf>
    <xf numFmtId="0" fontId="36" fillId="0" borderId="42" xfId="0" applyFont="1" applyBorder="1" applyAlignment="1">
      <alignment horizontal="center" vertical="center"/>
    </xf>
    <xf numFmtId="0" fontId="36" fillId="0" borderId="41" xfId="0" applyFont="1" applyBorder="1" applyAlignment="1">
      <alignment horizontal="center" vertical="center"/>
    </xf>
  </cellXfs>
  <cellStyles count="138">
    <cellStyle name="_x0004__x0004__x0019__x001b__x0004_$_x0010__x0010__x0008__x0001_" xfId="4" xr:uid="{00000000-0005-0000-0000-000000000000}"/>
    <cellStyle name="??&amp;O?&amp;H?_x0008__x000f__x0007_?_x0007__x0001__x0001_" xfId="5" xr:uid="{00000000-0005-0000-0000-000001000000}"/>
    <cellStyle name="??&amp;O?&amp;H?_x0008_??_x0007__x0001__x0001_" xfId="6" xr:uid="{00000000-0005-0000-0000-000002000000}"/>
    <cellStyle name="_(3.14) - 영주여자고등학교 급식소 및 다목적강당 증축공사" xfId="7" xr:uid="{00000000-0005-0000-0000-000003000000}"/>
    <cellStyle name="_(가칭)고령중학교 교사 신축공사(파일수정)" xfId="8" xr:uid="{00000000-0005-0000-0000-000004000000}"/>
    <cellStyle name="_(최종본10.18)(가칭)형곡고등학교 교사신축 BTL사업 기본설계용역" xfId="9" xr:uid="{00000000-0005-0000-0000-000005000000}"/>
    <cellStyle name="_건축내역" xfId="10" xr:uid="{00000000-0005-0000-0000-000006000000}"/>
    <cellStyle name="_경량기포콘크리트 일위대가" xfId="11" xr:uid="{00000000-0005-0000-0000-000007000000}"/>
    <cellStyle name="_광평초등학교 도서실 리모델링공사(8.4)" xfId="12" xr:uid="{00000000-0005-0000-0000-000008000000}"/>
    <cellStyle name="_군위내역서(A동)" xfId="13" xr:uid="{00000000-0005-0000-0000-000009000000}"/>
    <cellStyle name="_기계고발주" xfId="14" xr:uid="{00000000-0005-0000-0000-00000A000000}"/>
    <cellStyle name="_노후창호개체공사" xfId="15" xr:uid="{00000000-0005-0000-0000-00000B000000}"/>
    <cellStyle name="_디지펜복수학위연구소(6.11)" xfId="16" xr:uid="{00000000-0005-0000-0000-00000C000000}"/>
    <cellStyle name="_매동초등학교신축공사(2006.11.10)" xfId="17" xr:uid="{00000000-0005-0000-0000-00000D000000}"/>
    <cellStyle name="_산동 농협동로지소 청사 신축공사-1" xfId="18" xr:uid="{00000000-0005-0000-0000-00000E000000}"/>
    <cellStyle name="_산동 농협동로지소 청사 신축공사-1_1" xfId="19" xr:uid="{00000000-0005-0000-0000-00000F000000}"/>
    <cellStyle name="_설계서 용지" xfId="20" xr:uid="{00000000-0005-0000-0000-000010000000}"/>
    <cellStyle name="_정보관건축내역(2층완성)" xfId="21" xr:uid="{00000000-0005-0000-0000-000011000000}"/>
    <cellStyle name="_천체투영실설치공사" xfId="22" xr:uid="{00000000-0005-0000-0000-000012000000}"/>
    <cellStyle name="_표지" xfId="23" xr:uid="{00000000-0005-0000-0000-000013000000}"/>
    <cellStyle name="_표지_1" xfId="24" xr:uid="{00000000-0005-0000-0000-000014000000}"/>
    <cellStyle name="¤@?e_TEST-1 " xfId="25" xr:uid="{00000000-0005-0000-0000-000015000000}"/>
    <cellStyle name="_x0007__x0009__x000d__x000d_­­_x0007__x0009_­" xfId="26" xr:uid="{00000000-0005-0000-0000-000016000000}"/>
    <cellStyle name="1" xfId="27" xr:uid="{00000000-0005-0000-0000-000017000000}"/>
    <cellStyle name="1_시민계략공사" xfId="28" xr:uid="{00000000-0005-0000-0000-000018000000}"/>
    <cellStyle name="1_시민계략공사_전기-한남" xfId="29" xr:uid="{00000000-0005-0000-0000-000019000000}"/>
    <cellStyle name="19990216" xfId="30" xr:uid="{00000000-0005-0000-0000-00001A000000}"/>
    <cellStyle name="A¨­￠￢￠O [0]_INQUIRY ￠?￥i¨u¡AAⓒ￢Aⓒª " xfId="31" xr:uid="{00000000-0005-0000-0000-00001B000000}"/>
    <cellStyle name="A¨­￠￢￠O_INQUIRY ￠?￥i¨u¡AAⓒ￢Aⓒª " xfId="32" xr:uid="{00000000-0005-0000-0000-00001C000000}"/>
    <cellStyle name="AeE­ [0]_INQUIRY ¿μ¾÷AßAø " xfId="33" xr:uid="{00000000-0005-0000-0000-00001D000000}"/>
    <cellStyle name="AeE­_INQUIRY ¿μ¾÷AßAø " xfId="34" xr:uid="{00000000-0005-0000-0000-00001E000000}"/>
    <cellStyle name="AeE¡ⓒ [0]_INQUIRY ￠?￥i¨u¡AAⓒ￢Aⓒª " xfId="35" xr:uid="{00000000-0005-0000-0000-00001F000000}"/>
    <cellStyle name="AeE¡ⓒ_INQUIRY ￠?￥i¨u¡AAⓒ￢Aⓒª " xfId="36" xr:uid="{00000000-0005-0000-0000-000020000000}"/>
    <cellStyle name="AoA¤μCAo ¾EA½" xfId="37" xr:uid="{00000000-0005-0000-0000-000021000000}"/>
    <cellStyle name="AÞ¸¶ [0]_INQUIRY ¿μ¾÷AßAø " xfId="38" xr:uid="{00000000-0005-0000-0000-000022000000}"/>
    <cellStyle name="AÞ¸¶_INQUIRY ¿μ¾÷AßAø " xfId="39" xr:uid="{00000000-0005-0000-0000-000023000000}"/>
    <cellStyle name="C¡IA¨ª_¡ic¨u¡A¨￢I¨￢¡Æ AN¡Æe " xfId="40" xr:uid="{00000000-0005-0000-0000-000024000000}"/>
    <cellStyle name="C￥AØ_¿μ¾÷CoE² " xfId="41" xr:uid="{00000000-0005-0000-0000-000025000000}"/>
    <cellStyle name="Calc Currency (0)" xfId="42" xr:uid="{00000000-0005-0000-0000-000026000000}"/>
    <cellStyle name="category" xfId="43" xr:uid="{00000000-0005-0000-0000-000027000000}"/>
    <cellStyle name="Column Heading" xfId="44" xr:uid="{00000000-0005-0000-0000-000028000000}"/>
    <cellStyle name="Comma" xfId="45" xr:uid="{00000000-0005-0000-0000-000029000000}"/>
    <cellStyle name="Comma [0]" xfId="46" xr:uid="{00000000-0005-0000-0000-00002A000000}"/>
    <cellStyle name="comma zerodec" xfId="47" xr:uid="{00000000-0005-0000-0000-00002B000000}"/>
    <cellStyle name="Comma_ SG&amp;A Bridge " xfId="48" xr:uid="{00000000-0005-0000-0000-00002C000000}"/>
    <cellStyle name="Comm뼬_E&amp;ONW2" xfId="49" xr:uid="{00000000-0005-0000-0000-00002D000000}"/>
    <cellStyle name="Copied" xfId="50" xr:uid="{00000000-0005-0000-0000-00002E000000}"/>
    <cellStyle name="Currency" xfId="51" xr:uid="{00000000-0005-0000-0000-00002F000000}"/>
    <cellStyle name="Currency [0]" xfId="52" xr:uid="{00000000-0005-0000-0000-000030000000}"/>
    <cellStyle name="Currency_ SG&amp;A Bridge " xfId="53" xr:uid="{00000000-0005-0000-0000-000031000000}"/>
    <cellStyle name="Currency1" xfId="54" xr:uid="{00000000-0005-0000-0000-000032000000}"/>
    <cellStyle name="Date" xfId="55" xr:uid="{00000000-0005-0000-0000-000033000000}"/>
    <cellStyle name="Dollar (zero dec)" xfId="56" xr:uid="{00000000-0005-0000-0000-000034000000}"/>
    <cellStyle name="Entered" xfId="57" xr:uid="{00000000-0005-0000-0000-000035000000}"/>
    <cellStyle name="Euro" xfId="58" xr:uid="{00000000-0005-0000-0000-000036000000}"/>
    <cellStyle name="Fixed" xfId="59" xr:uid="{00000000-0005-0000-0000-000037000000}"/>
    <cellStyle name="ǦǦ_x0003_" xfId="60" xr:uid="{00000000-0005-0000-0000-000038000000}"/>
    <cellStyle name="Grey" xfId="61" xr:uid="{00000000-0005-0000-0000-000039000000}"/>
    <cellStyle name="HEADER" xfId="62" xr:uid="{00000000-0005-0000-0000-00003A000000}"/>
    <cellStyle name="Header1" xfId="63" xr:uid="{00000000-0005-0000-0000-00003B000000}"/>
    <cellStyle name="Header2" xfId="64" xr:uid="{00000000-0005-0000-0000-00003C000000}"/>
    <cellStyle name="Heading1" xfId="65" xr:uid="{00000000-0005-0000-0000-00003D000000}"/>
    <cellStyle name="Heading2" xfId="66" xr:uid="{00000000-0005-0000-0000-00003E000000}"/>
    <cellStyle name="Input [yellow]" xfId="67" xr:uid="{00000000-0005-0000-0000-00003F000000}"/>
    <cellStyle name="_x0001__x0002_ĵĵ_x0007__x0009_ĵĵ_x000d__x000d_ƨƬ_x0001__x0002_ƨƬ_x0007__x000d_ǒǓ_x0009__x000d_ǜǜ_x000d__x000d_ǪǪ_x0007__x0007__x0005__x0005__x0010__x0001_ဠ" xfId="68" xr:uid="{00000000-0005-0000-0000-000040000000}"/>
    <cellStyle name="Milliers [0]_Arabian Spec" xfId="69" xr:uid="{00000000-0005-0000-0000-000041000000}"/>
    <cellStyle name="Milliers_Arabian Spec" xfId="70" xr:uid="{00000000-0005-0000-0000-000042000000}"/>
    <cellStyle name="Model" xfId="71" xr:uid="{00000000-0005-0000-0000-000043000000}"/>
    <cellStyle name="Mon?aire [0]_Arabian Spec" xfId="72" xr:uid="{00000000-0005-0000-0000-000044000000}"/>
    <cellStyle name="Mon?aire_Arabian Spec" xfId="73" xr:uid="{00000000-0005-0000-0000-000045000000}"/>
    <cellStyle name="Normal - Style1" xfId="74" xr:uid="{00000000-0005-0000-0000-000046000000}"/>
    <cellStyle name="Normal - Style2" xfId="75" xr:uid="{00000000-0005-0000-0000-000047000000}"/>
    <cellStyle name="Normal - Style3" xfId="76" xr:uid="{00000000-0005-0000-0000-000048000000}"/>
    <cellStyle name="Normal - Style4" xfId="77" xr:uid="{00000000-0005-0000-0000-000049000000}"/>
    <cellStyle name="Normal - Style5" xfId="78" xr:uid="{00000000-0005-0000-0000-00004A000000}"/>
    <cellStyle name="Normal - Style6" xfId="79" xr:uid="{00000000-0005-0000-0000-00004B000000}"/>
    <cellStyle name="Normal - Style7" xfId="80" xr:uid="{00000000-0005-0000-0000-00004C000000}"/>
    <cellStyle name="Normal - Style8" xfId="81" xr:uid="{00000000-0005-0000-0000-00004D000000}"/>
    <cellStyle name="Normal_ SG&amp;A Bridge " xfId="82" xr:uid="{00000000-0005-0000-0000-00004E000000}"/>
    <cellStyle name="Percent" xfId="83" xr:uid="{00000000-0005-0000-0000-00004F000000}"/>
    <cellStyle name="Percent [2]" xfId="84" xr:uid="{00000000-0005-0000-0000-000050000000}"/>
    <cellStyle name="Percent_내역서양식" xfId="85" xr:uid="{00000000-0005-0000-0000-000051000000}"/>
    <cellStyle name="RevList" xfId="86" xr:uid="{00000000-0005-0000-0000-000052000000}"/>
    <cellStyle name="_x0001__x0002_ƨƬ_x0007__x000d_ǒǓ_x0009__x000d_ǜǜ_x000d__x000d_ǪǪ_x0007__x0007__x0005__x0005__x0010__x0001_ဠ" xfId="87" xr:uid="{00000000-0005-0000-0000-000053000000}"/>
    <cellStyle name="subhead" xfId="88" xr:uid="{00000000-0005-0000-0000-000054000000}"/>
    <cellStyle name="Subtotal" xfId="89" xr:uid="{00000000-0005-0000-0000-000055000000}"/>
    <cellStyle name="title [1]" xfId="90" xr:uid="{00000000-0005-0000-0000-000056000000}"/>
    <cellStyle name="title [2]" xfId="91" xr:uid="{00000000-0005-0000-0000-000057000000}"/>
    <cellStyle name="Total" xfId="92" xr:uid="{00000000-0005-0000-0000-000058000000}"/>
    <cellStyle name="UM" xfId="93" xr:uid="{00000000-0005-0000-0000-000059000000}"/>
    <cellStyle name="_x0010__x0001_ဠ" xfId="94" xr:uid="{00000000-0005-0000-0000-00005A000000}"/>
    <cellStyle name="고정소숫점" xfId="95" xr:uid="{00000000-0005-0000-0000-00005B000000}"/>
    <cellStyle name="고정출력1" xfId="96" xr:uid="{00000000-0005-0000-0000-00005C000000}"/>
    <cellStyle name="고정출력2" xfId="97" xr:uid="{00000000-0005-0000-0000-00005D000000}"/>
    <cellStyle name="날짜" xfId="98" xr:uid="{00000000-0005-0000-0000-00005E000000}"/>
    <cellStyle name="달러" xfId="99" xr:uid="{00000000-0005-0000-0000-00005F000000}"/>
    <cellStyle name="뒤에 오는 하이퍼링크_가창중학교 교사 환경개선 사업공사" xfId="100" xr:uid="{00000000-0005-0000-0000-000060000000}"/>
    <cellStyle name="똿뗦먛귟 [0.00]_PRODUCT DETAIL Q1" xfId="101" xr:uid="{00000000-0005-0000-0000-000061000000}"/>
    <cellStyle name="똿뗦먛귟_PRODUCT DETAIL Q1" xfId="102" xr:uid="{00000000-0005-0000-0000-000062000000}"/>
    <cellStyle name="믅됞 [0.00]_PRODUCT DETAIL Q1" xfId="103" xr:uid="{00000000-0005-0000-0000-000063000000}"/>
    <cellStyle name="믅됞_PRODUCT DETAIL Q1" xfId="104" xr:uid="{00000000-0005-0000-0000-000064000000}"/>
    <cellStyle name="백분율" xfId="136" builtinId="5"/>
    <cellStyle name="백분율 [0]" xfId="105" xr:uid="{00000000-0005-0000-0000-000066000000}"/>
    <cellStyle name="백분율 [2]" xfId="106" xr:uid="{00000000-0005-0000-0000-000067000000}"/>
    <cellStyle name="백분율 2" xfId="3" xr:uid="{00000000-0005-0000-0000-000068000000}"/>
    <cellStyle name="뷭?_?긚??_1" xfId="107" xr:uid="{00000000-0005-0000-0000-000069000000}"/>
    <cellStyle name="빨강" xfId="108" xr:uid="{00000000-0005-0000-0000-00006A000000}"/>
    <cellStyle name="숫자(R)" xfId="109" xr:uid="{00000000-0005-0000-0000-00006B000000}"/>
    <cellStyle name="쉼표 [0]" xfId="135" builtinId="6"/>
    <cellStyle name="쉼표 [0] 2" xfId="110" xr:uid="{00000000-0005-0000-0000-00006D000000}"/>
    <cellStyle name="쉼표 [0] 2 2" xfId="2" xr:uid="{00000000-0005-0000-0000-00006E000000}"/>
    <cellStyle name="쉼표 [0] 3" xfId="111" xr:uid="{00000000-0005-0000-0000-00006F000000}"/>
    <cellStyle name="쉼표 [0] 4" xfId="112" xr:uid="{00000000-0005-0000-0000-000070000000}"/>
    <cellStyle name="쉼표 [0] 5" xfId="113" xr:uid="{00000000-0005-0000-0000-000071000000}"/>
    <cellStyle name="스타일 1" xfId="114" xr:uid="{00000000-0005-0000-0000-000072000000}"/>
    <cellStyle name="스타일 2" xfId="115" xr:uid="{00000000-0005-0000-0000-000073000000}"/>
    <cellStyle name="스타일 3" xfId="116" xr:uid="{00000000-0005-0000-0000-000074000000}"/>
    <cellStyle name="스타일 4" xfId="117" xr:uid="{00000000-0005-0000-0000-000075000000}"/>
    <cellStyle name="안건회계법인" xfId="118" xr:uid="{00000000-0005-0000-0000-000076000000}"/>
    <cellStyle name="원" xfId="119" xr:uid="{00000000-0005-0000-0000-000077000000}"/>
    <cellStyle name="자리수" xfId="120" xr:uid="{00000000-0005-0000-0000-000078000000}"/>
    <cellStyle name="자리수0" xfId="121" xr:uid="{00000000-0005-0000-0000-000079000000}"/>
    <cellStyle name="지정되지 않음" xfId="122" xr:uid="{00000000-0005-0000-0000-00007A000000}"/>
    <cellStyle name="콤마 [0]" xfId="123" xr:uid="{00000000-0005-0000-0000-00007B000000}"/>
    <cellStyle name="콤마 [2]" xfId="124" xr:uid="{00000000-0005-0000-0000-00007C000000}"/>
    <cellStyle name="콤마_  종  합  " xfId="125" xr:uid="{00000000-0005-0000-0000-00007D000000}"/>
    <cellStyle name="통화 [0] 2" xfId="126" xr:uid="{00000000-0005-0000-0000-00007E000000}"/>
    <cellStyle name="퍼센트" xfId="127" xr:uid="{00000000-0005-0000-0000-00007F000000}"/>
    <cellStyle name="표준" xfId="0" builtinId="0"/>
    <cellStyle name="표준 2" xfId="1" xr:uid="{00000000-0005-0000-0000-000081000000}"/>
    <cellStyle name="표준 2 2" xfId="128" xr:uid="{00000000-0005-0000-0000-000082000000}"/>
    <cellStyle name="표준 3" xfId="129" xr:uid="{00000000-0005-0000-0000-000083000000}"/>
    <cellStyle name="표준 3 2" xfId="137" xr:uid="{00000000-0005-0000-0000-000084000000}"/>
    <cellStyle name="표준 4" xfId="130" xr:uid="{00000000-0005-0000-0000-000085000000}"/>
    <cellStyle name="표준2" xfId="131" xr:uid="{00000000-0005-0000-0000-000086000000}"/>
    <cellStyle name="합산" xfId="132" xr:uid="{00000000-0005-0000-0000-000087000000}"/>
    <cellStyle name="화폐기호" xfId="133" xr:uid="{00000000-0005-0000-0000-000088000000}"/>
    <cellStyle name="화폐기호0" xfId="134" xr:uid="{00000000-0005-0000-0000-00008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FORM-0"/>
      <sheetName val="부하_성남_"/>
      <sheetName val="내역서"/>
      <sheetName val="일위대가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  <sheetName val="현장지지물물량"/>
      <sheetName val="전기실및집수정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기기리스트"/>
      <sheetName val="Sheet17"/>
      <sheetName val="가설건물"/>
      <sheetName val="2공구수량"/>
      <sheetName val="UEC영화관본공사내역"/>
      <sheetName val="BOJUNGGM"/>
      <sheetName val="L-type"/>
      <sheetName val="금액내역서"/>
      <sheetName val="내역표지"/>
      <sheetName val="아파트 "/>
      <sheetName val="자재단가"/>
      <sheetName val="제경비"/>
      <sheetName val="Macro1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  <sheetName val="FD"/>
      <sheetName val="99관저"/>
      <sheetName val="역T형교대(말뚝기초)"/>
      <sheetName val="주식"/>
      <sheetName val="Sheet1 (2)"/>
      <sheetName val="PI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99노임기준"/>
      <sheetName val="투찰"/>
      <sheetName val="Macro(전선)"/>
      <sheetName val="전기일위대가"/>
      <sheetName val="소비자가"/>
      <sheetName val="DATE"/>
      <sheetName val="조명시설"/>
      <sheetName val="단가표"/>
      <sheetName val="설계내역서"/>
      <sheetName val="tggwan(mac)"/>
      <sheetName val="TABLE"/>
      <sheetName val="FB25JN"/>
      <sheetName val="일위대가(가설)"/>
      <sheetName val="CC16-내역서"/>
      <sheetName val="개소별수량산출"/>
      <sheetName val="ITEM"/>
      <sheetName val="정렬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LOPCALC"/>
      <sheetName val="관리사무소"/>
      <sheetName val="노임단가"/>
      <sheetName val="부하계산서"/>
      <sheetName val="MOTOR"/>
      <sheetName val="SUNGNAM1"/>
      <sheetName val="인허가수행 Schedule"/>
      <sheetName val="품셈기준"/>
      <sheetName val="BI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금액내역서"/>
      <sheetName val="원가계산(건축)-출력 (건설폐기물처리비)"/>
      <sheetName val="수로단위수량"/>
      <sheetName val="총괄내역서"/>
      <sheetName val="6PILE  (돌출)"/>
      <sheetName val="단면 (2)"/>
      <sheetName val="경영상태"/>
      <sheetName val="EP061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#REF"/>
      <sheetName val="단가 및 재료비"/>
      <sheetName val="중기사용료산출근거"/>
      <sheetName val="수량산출"/>
      <sheetName val="내역서(건축)"/>
      <sheetName val="03단가대비(내역자료)"/>
      <sheetName val="을"/>
      <sheetName val="중기일위대가"/>
      <sheetName val="건축내역"/>
      <sheetName val="Sheet1"/>
      <sheetName val="날개벽수량표"/>
      <sheetName val="가설공사"/>
      <sheetName val="데이타"/>
      <sheetName val="식재인부"/>
      <sheetName val="수량산출서"/>
      <sheetName val="일반문틀 설치"/>
      <sheetName val="샌딩 에폭시 도장"/>
      <sheetName val="스텐문틀설치"/>
      <sheetName val="설계예시"/>
      <sheetName val="내역"/>
      <sheetName val="내역서"/>
      <sheetName val="초기화면"/>
      <sheetName val="관급자재"/>
      <sheetName val="계양가시설"/>
      <sheetName val="노임단가"/>
      <sheetName val="AS포장복구 "/>
      <sheetName val="한강운반비"/>
      <sheetName val="데리네이타현황"/>
      <sheetName val="입찰안"/>
      <sheetName val="관급자재대"/>
      <sheetName val="대치판정"/>
      <sheetName val="북제주원가"/>
      <sheetName val="단가"/>
      <sheetName val="시설물일위"/>
      <sheetName val="삭제금지단가"/>
      <sheetName val="원가계산서"/>
      <sheetName val="케이블"/>
      <sheetName val="평가데이터"/>
      <sheetName val="설계명세서"/>
      <sheetName val="준검 내역서"/>
      <sheetName val="잡비계산"/>
      <sheetName val="22전선(P)"/>
      <sheetName val="22전선(L)"/>
      <sheetName val="22전선(R)"/>
      <sheetName val="Total"/>
      <sheetName val="직재"/>
      <sheetName val="재집"/>
      <sheetName val="DATE"/>
      <sheetName val="총 원가계산"/>
      <sheetName val="물가시세"/>
      <sheetName val="평내중"/>
      <sheetName val="총괄내역"/>
      <sheetName val="각형맨홀"/>
      <sheetName val="기타 정보통신공사"/>
      <sheetName val="단가산출서 (2)"/>
      <sheetName val="단가산출서"/>
      <sheetName val="원가"/>
      <sheetName val="EP0618"/>
      <sheetName val="토목(대안)"/>
      <sheetName val="시설용량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총괄메뉴"/>
      <sheetName val="기계목록"/>
      <sheetName val="최적단면"/>
      <sheetName val="요율"/>
      <sheetName val="9."/>
      <sheetName val="정부노임"/>
      <sheetName val="방화산출"/>
      <sheetName val="일위대가"/>
      <sheetName val="갑지"/>
      <sheetName val="집계표"/>
      <sheetName val="서울대규장각(가시설흙막이)"/>
      <sheetName val="Sheet2"/>
      <sheetName val="(산출)"/>
      <sheetName val="내역서1-2"/>
      <sheetName val="오억미만"/>
      <sheetName val="약품공급2"/>
      <sheetName val="인건-측정"/>
      <sheetName val="예총"/>
      <sheetName val="입력"/>
      <sheetName val="경비_원본"/>
      <sheetName val="NEYOK"/>
      <sheetName val="공사명입력"/>
      <sheetName val="근로자자료입력"/>
      <sheetName val="참고자료"/>
      <sheetName val="가로등"/>
      <sheetName val="손익분석"/>
      <sheetName val="MACRO(MCC)"/>
      <sheetName val="일위대가표"/>
      <sheetName val="실행철강하도"/>
      <sheetName val="빌딩 안내"/>
      <sheetName val="대,유,램"/>
      <sheetName val="현장경비"/>
      <sheetName val="table"/>
      <sheetName val="건축2"/>
      <sheetName val="BOX 단위수량"/>
      <sheetName val="박스제원"/>
      <sheetName val="교각(P1)수량"/>
      <sheetName val="계획금액"/>
      <sheetName val="base"/>
      <sheetName val="48일위"/>
      <sheetName val="경비"/>
      <sheetName val="덕전리"/>
      <sheetName val="1.토공집계표"/>
      <sheetName val="입출재고현황 (2)"/>
      <sheetName val="단가조사"/>
      <sheetName val="ELECTRIC"/>
      <sheetName val="(전남)시범지구 운영실적 및 결과분석(8월까지)"/>
      <sheetName val="관급_File"/>
      <sheetName val="Sheet6"/>
      <sheetName val="수리보고서비"/>
      <sheetName val="콘크리트"/>
      <sheetName val="물가자료"/>
      <sheetName val="내역서1"/>
      <sheetName val="DATA"/>
      <sheetName val="연습"/>
      <sheetName val="주소"/>
      <sheetName val="관급"/>
      <sheetName val="산출내역서집계표"/>
      <sheetName val="준공정산"/>
      <sheetName val="관리비비계상"/>
      <sheetName val="일위목록"/>
      <sheetName val="가설공사비"/>
      <sheetName val="도로구조공사비"/>
      <sheetName val="도로토공공사비"/>
      <sheetName val="여수토공사비"/>
      <sheetName val="내역(APT)"/>
      <sheetName val="6동"/>
      <sheetName val="22일위"/>
      <sheetName val="간선계산"/>
      <sheetName val="3BL공동구 수량"/>
      <sheetName val="정부노임단가"/>
      <sheetName val="2000전체분"/>
      <sheetName val="2000년1차"/>
      <sheetName val="도급"/>
      <sheetName val="POOM_MOTO"/>
      <sheetName val="POOM_MOTO2"/>
      <sheetName val="일위집계표"/>
      <sheetName val="방송(체육관)"/>
      <sheetName val="건축내역서"/>
      <sheetName val="설비내역서"/>
      <sheetName val="전기내역서"/>
      <sheetName val="101동"/>
      <sheetName val="표지"/>
      <sheetName val="GAS"/>
      <sheetName val="01"/>
      <sheetName val="세부내역(직접인건비)"/>
      <sheetName val="제경비율"/>
      <sheetName val="작성"/>
      <sheetName val="수목데이타"/>
      <sheetName val="bm(CIcable)"/>
      <sheetName val="준공조서"/>
      <sheetName val="공사준공계"/>
      <sheetName val="준공검사보고서"/>
      <sheetName val="왕십리방향"/>
      <sheetName val="전차선로 물량표"/>
      <sheetName val="실행(표지,갑,을)"/>
      <sheetName val="예산명세서"/>
      <sheetName val="자료입력"/>
      <sheetName val="코드"/>
      <sheetName val="원형1호맨홀토공수량"/>
      <sheetName val="집수정(600-700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대림경상68억"/>
      <sheetName val="JUCKEYK"/>
      <sheetName val="일위-1"/>
      <sheetName val="1,2공구원가계산서"/>
      <sheetName val="2공구산출내역"/>
      <sheetName val="단가산출"/>
      <sheetName val="1공구산출내역서"/>
      <sheetName val="남평내역"/>
      <sheetName val="하수급견적대비"/>
      <sheetName val="하남내역"/>
      <sheetName val="DATA1"/>
      <sheetName val="사통"/>
      <sheetName val="공내역"/>
      <sheetName val="변수값"/>
      <sheetName val="중기상차"/>
      <sheetName val="AS복구"/>
      <sheetName val="중기터파기"/>
      <sheetName val="단가대비"/>
      <sheetName val="우수받이"/>
      <sheetName val="견적"/>
      <sheetName val="POL6차-PIPING"/>
      <sheetName val="절감계산(보일러)"/>
      <sheetName val="G.R300경비"/>
      <sheetName val="MOTOR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제일안과"/>
      <sheetName val="단가"/>
      <sheetName val="Total"/>
      <sheetName val="약품공급2"/>
      <sheetName val="단가 (2)"/>
      <sheetName val="노임단가"/>
      <sheetName val="수목단가"/>
      <sheetName val="시설수량표"/>
      <sheetName val="식재수량표"/>
      <sheetName val="일위목록"/>
      <sheetName val="자재단가"/>
      <sheetName val="원가계산서"/>
      <sheetName val="수량산출서"/>
      <sheetName val="안전장치"/>
      <sheetName val="삭제금지단가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SAM"/>
      <sheetName val="역T형교대(말뚝기초)"/>
      <sheetName val="구체"/>
      <sheetName val="좌측날개벽"/>
      <sheetName val="우측날개벽"/>
      <sheetName val="공사개요"/>
      <sheetName val="건축"/>
      <sheetName val="원가"/>
      <sheetName val="ELECTRIC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  <sheetName val="갑지"/>
      <sheetName val="최초설계"/>
      <sheetName val="구조물철거타공정이월"/>
      <sheetName val="입출재고현황 (2)"/>
      <sheetName val="SLAB&quot;1&quot;"/>
      <sheetName val="재노경"/>
      <sheetName val="정부노임"/>
      <sheetName val="방화산출"/>
      <sheetName val="중기손료"/>
      <sheetName val="2000전체분"/>
      <sheetName val="2000년1차"/>
      <sheetName val="토목공사"/>
      <sheetName val="건축공사"/>
      <sheetName val="토목집계표"/>
      <sheetName val="H-PILE수량집계"/>
      <sheetName val="공사원가계산서"/>
      <sheetName val="도급예산내역서총괄표"/>
      <sheetName val="내역서 제출"/>
      <sheetName val="요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"/>
      <sheetName val="개요"/>
      <sheetName val="단가"/>
      <sheetName val="추가예산"/>
      <sheetName val="코드"/>
      <sheetName val="DDD"/>
      <sheetName val="기초자료입력"/>
      <sheetName val="금융비용"/>
      <sheetName val="시화점실행"/>
      <sheetName val="내역서"/>
      <sheetName val="집계"/>
      <sheetName val="위치"/>
      <sheetName val="산출내역서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#REF"/>
      <sheetName val="단위중량표"/>
      <sheetName val="내역"/>
      <sheetName val="소방"/>
      <sheetName val="횡날개수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단가산출"/>
      <sheetName val="실행철강하도"/>
      <sheetName val="설 계"/>
      <sheetName val="wall"/>
      <sheetName val="Fron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"/>
  <sheetViews>
    <sheetView showZeros="0" view="pageBreakPreview" zoomScaleNormal="100" zoomScaleSheetLayoutView="100" workbookViewId="0">
      <selection activeCell="O16" sqref="O16"/>
    </sheetView>
  </sheetViews>
  <sheetFormatPr defaultRowHeight="24.95" customHeight="1"/>
  <cols>
    <col min="1" max="1" width="20.625" style="7" customWidth="1"/>
    <col min="2" max="2" width="11.625" style="7" customWidth="1"/>
    <col min="3" max="3" width="4.625" style="7" customWidth="1"/>
    <col min="4" max="4" width="6.625" style="7" customWidth="1"/>
    <col min="5" max="5" width="8.625" style="7" customWidth="1"/>
    <col min="6" max="6" width="12.625" style="7" customWidth="1"/>
    <col min="7" max="7" width="8.625" style="7" customWidth="1"/>
    <col min="8" max="8" width="12.625" style="7" customWidth="1"/>
    <col min="9" max="9" width="8.625" style="7" customWidth="1"/>
    <col min="10" max="10" width="12.625" style="7" customWidth="1"/>
    <col min="11" max="11" width="8.625" style="7" customWidth="1"/>
    <col min="12" max="12" width="12.625" style="7" customWidth="1"/>
    <col min="13" max="13" width="8.625" style="7" customWidth="1"/>
    <col min="14" max="14" width="9" style="7"/>
    <col min="15" max="15" width="12.625" style="7" customWidth="1"/>
    <col min="16" max="16" width="15.625" style="21" customWidth="1"/>
    <col min="17" max="16384" width="9" style="7"/>
  </cols>
  <sheetData>
    <row r="1" spans="1:21" ht="30" customHeight="1">
      <c r="A1" s="105" t="s">
        <v>17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</row>
    <row r="2" spans="1:21" ht="20.100000000000001" customHeight="1">
      <c r="A2" s="5" t="str">
        <f>"공 사 명: "&amp;내역!S2</f>
        <v>공 사 명: 산학연협력단지 조성사업 모빌리티캠퍼스 내 서편 출입구 설치 공사</v>
      </c>
      <c r="B2" s="2"/>
      <c r="O2" s="23"/>
      <c r="P2" s="24"/>
      <c r="Q2" s="23"/>
      <c r="R2" s="23"/>
      <c r="S2" s="23"/>
      <c r="T2" s="23"/>
      <c r="U2" s="23"/>
    </row>
    <row r="3" spans="1:21" ht="18" customHeight="1">
      <c r="A3" s="106" t="s">
        <v>4</v>
      </c>
      <c r="B3" s="106" t="s">
        <v>5</v>
      </c>
      <c r="C3" s="106" t="s">
        <v>6</v>
      </c>
      <c r="D3" s="106" t="s">
        <v>7</v>
      </c>
      <c r="E3" s="106" t="s">
        <v>8</v>
      </c>
      <c r="F3" s="106"/>
      <c r="G3" s="106" t="s">
        <v>9</v>
      </c>
      <c r="H3" s="106"/>
      <c r="I3" s="106" t="s">
        <v>10</v>
      </c>
      <c r="J3" s="106"/>
      <c r="K3" s="106" t="s">
        <v>11</v>
      </c>
      <c r="L3" s="106"/>
      <c r="M3" s="106" t="s">
        <v>12</v>
      </c>
      <c r="O3" s="23"/>
      <c r="P3" s="25"/>
      <c r="Q3" s="23"/>
      <c r="R3" s="23"/>
      <c r="S3" s="23"/>
      <c r="T3" s="23"/>
      <c r="U3" s="23"/>
    </row>
    <row r="4" spans="1:21" ht="18" customHeight="1">
      <c r="A4" s="106"/>
      <c r="B4" s="106"/>
      <c r="C4" s="106"/>
      <c r="D4" s="106"/>
      <c r="E4" s="22" t="s">
        <v>13</v>
      </c>
      <c r="F4" s="22" t="s">
        <v>14</v>
      </c>
      <c r="G4" s="22" t="s">
        <v>13</v>
      </c>
      <c r="H4" s="22" t="s">
        <v>14</v>
      </c>
      <c r="I4" s="22" t="s">
        <v>13</v>
      </c>
      <c r="J4" s="22" t="s">
        <v>14</v>
      </c>
      <c r="K4" s="22" t="s">
        <v>13</v>
      </c>
      <c r="L4" s="22" t="s">
        <v>14</v>
      </c>
      <c r="M4" s="106"/>
      <c r="O4" s="104"/>
      <c r="P4" s="104"/>
    </row>
    <row r="5" spans="1:21" ht="21.95" customHeight="1">
      <c r="A5" s="19" t="s">
        <v>16</v>
      </c>
      <c r="B5" s="15"/>
      <c r="C5" s="15"/>
      <c r="D5" s="10"/>
      <c r="E5" s="11"/>
      <c r="F5" s="11">
        <f>내역!G40</f>
        <v>0</v>
      </c>
      <c r="G5" s="11"/>
      <c r="H5" s="11">
        <f>내역!J40</f>
        <v>0</v>
      </c>
      <c r="I5" s="11"/>
      <c r="J5" s="11">
        <f>내역!M40</f>
        <v>0</v>
      </c>
      <c r="K5" s="11"/>
      <c r="L5" s="11">
        <f>내역!O40</f>
        <v>0</v>
      </c>
      <c r="M5" s="12"/>
      <c r="O5" s="4"/>
    </row>
    <row r="6" spans="1:21" ht="21.95" customHeight="1">
      <c r="A6" s="15"/>
      <c r="B6" s="15"/>
      <c r="C6" s="15"/>
      <c r="D6" s="13"/>
      <c r="E6" s="14"/>
      <c r="F6" s="14"/>
      <c r="G6" s="14"/>
      <c r="H6" s="14"/>
      <c r="I6" s="14"/>
      <c r="J6" s="14"/>
      <c r="K6" s="14"/>
      <c r="L6" s="14"/>
      <c r="M6" s="15"/>
    </row>
    <row r="7" spans="1:21" ht="21.95" customHeight="1">
      <c r="A7" s="15" t="s">
        <v>18</v>
      </c>
      <c r="B7" s="15" t="s">
        <v>19</v>
      </c>
      <c r="C7" s="15"/>
      <c r="D7" s="13"/>
      <c r="E7" s="14"/>
      <c r="F7" s="14"/>
      <c r="G7" s="14"/>
      <c r="H7" s="14"/>
      <c r="I7" s="14"/>
      <c r="J7" s="14"/>
      <c r="K7" s="14"/>
      <c r="L7" s="14">
        <f>H5*0.038</f>
        <v>0</v>
      </c>
      <c r="M7" s="15"/>
    </row>
    <row r="8" spans="1:21" ht="21.95" customHeight="1">
      <c r="A8" s="15" t="s">
        <v>20</v>
      </c>
      <c r="B8" s="15" t="s">
        <v>21</v>
      </c>
      <c r="C8" s="15"/>
      <c r="D8" s="13"/>
      <c r="E8" s="14"/>
      <c r="F8" s="14"/>
      <c r="G8" s="14"/>
      <c r="H8" s="14"/>
      <c r="I8" s="14"/>
      <c r="J8" s="14"/>
      <c r="K8" s="14"/>
      <c r="L8" s="14">
        <f>H5*0.0087</f>
        <v>0</v>
      </c>
      <c r="M8" s="15"/>
    </row>
    <row r="9" spans="1:21" ht="21.95" customHeight="1">
      <c r="A9" s="15" t="s">
        <v>22</v>
      </c>
      <c r="B9" s="20">
        <v>0.15</v>
      </c>
      <c r="C9" s="15"/>
      <c r="D9" s="13"/>
      <c r="E9" s="14"/>
      <c r="F9" s="14"/>
      <c r="G9" s="14"/>
      <c r="H9" s="14"/>
      <c r="I9" s="14"/>
      <c r="J9" s="14"/>
      <c r="K9" s="14"/>
      <c r="L9" s="14">
        <f>L5*B9</f>
        <v>0</v>
      </c>
      <c r="M9" s="15"/>
      <c r="O9" s="4"/>
    </row>
    <row r="10" spans="1:21" ht="21.95" customHeight="1">
      <c r="A10" s="15"/>
      <c r="B10" s="15"/>
      <c r="C10" s="15"/>
      <c r="D10" s="13"/>
      <c r="E10" s="14"/>
      <c r="F10" s="14"/>
      <c r="G10" s="14"/>
      <c r="H10" s="14"/>
      <c r="I10" s="14"/>
      <c r="J10" s="14"/>
      <c r="K10" s="14"/>
      <c r="L10" s="14"/>
      <c r="M10" s="15"/>
    </row>
    <row r="11" spans="1:21" ht="21.95" customHeight="1">
      <c r="A11" s="26" t="s">
        <v>23</v>
      </c>
      <c r="B11" s="26"/>
      <c r="C11" s="26"/>
      <c r="D11" s="27"/>
      <c r="E11" s="28"/>
      <c r="F11" s="28"/>
      <c r="G11" s="28"/>
      <c r="H11" s="28"/>
      <c r="I11" s="28"/>
      <c r="J11" s="28"/>
      <c r="K11" s="28"/>
      <c r="L11" s="28">
        <f>SUM(L5:L10)</f>
        <v>0</v>
      </c>
      <c r="M11" s="26"/>
    </row>
    <row r="12" spans="1:21" ht="21.95" customHeight="1">
      <c r="A12" s="15"/>
      <c r="B12" s="15"/>
      <c r="C12" s="15"/>
      <c r="D12" s="13"/>
      <c r="E12" s="14"/>
      <c r="F12" s="14"/>
      <c r="G12" s="14"/>
      <c r="H12" s="14"/>
      <c r="I12" s="14"/>
      <c r="J12" s="14"/>
      <c r="K12" s="14"/>
      <c r="L12" s="14"/>
      <c r="M12" s="15"/>
    </row>
    <row r="13" spans="1:21" ht="21.95" customHeight="1">
      <c r="A13" s="19"/>
      <c r="B13" s="12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2"/>
      <c r="O13" s="4"/>
    </row>
    <row r="14" spans="1:21" ht="21.95" customHeight="1">
      <c r="A14" s="15"/>
      <c r="B14" s="15"/>
      <c r="C14" s="15"/>
      <c r="D14" s="13"/>
      <c r="E14" s="14"/>
      <c r="F14" s="14"/>
      <c r="G14" s="14"/>
      <c r="H14" s="14"/>
      <c r="I14" s="14"/>
      <c r="J14" s="14"/>
      <c r="K14" s="14"/>
      <c r="L14" s="14"/>
      <c r="M14" s="15"/>
    </row>
    <row r="15" spans="1:21" ht="21.95" customHeight="1">
      <c r="A15" s="15"/>
      <c r="B15" s="15"/>
      <c r="C15" s="15"/>
      <c r="D15" s="13"/>
      <c r="E15" s="14"/>
      <c r="F15" s="14"/>
      <c r="G15" s="14"/>
      <c r="H15" s="14"/>
      <c r="I15" s="14"/>
      <c r="J15" s="14"/>
      <c r="K15" s="14"/>
      <c r="L15" s="14"/>
      <c r="M15" s="15"/>
    </row>
    <row r="16" spans="1:21" ht="21.95" customHeight="1">
      <c r="A16" s="15"/>
      <c r="B16" s="15"/>
      <c r="C16" s="15"/>
      <c r="D16" s="13"/>
      <c r="E16" s="14"/>
      <c r="F16" s="14"/>
      <c r="G16" s="14"/>
      <c r="H16" s="14"/>
      <c r="I16" s="14"/>
      <c r="J16" s="14"/>
      <c r="K16" s="14"/>
      <c r="L16" s="14"/>
      <c r="M16" s="15"/>
    </row>
    <row r="17" spans="1:15" ht="21.95" customHeight="1">
      <c r="A17" s="15"/>
      <c r="B17" s="15"/>
      <c r="C17" s="15"/>
      <c r="D17" s="13"/>
      <c r="E17" s="14"/>
      <c r="F17" s="14"/>
      <c r="G17" s="14"/>
      <c r="H17" s="14"/>
      <c r="I17" s="14"/>
      <c r="J17" s="14"/>
      <c r="K17" s="14"/>
      <c r="L17" s="14"/>
      <c r="M17" s="15"/>
    </row>
    <row r="18" spans="1:15" ht="21.95" customHeight="1">
      <c r="A18" s="15"/>
      <c r="B18" s="15"/>
      <c r="C18" s="15"/>
      <c r="D18" s="13"/>
      <c r="E18" s="14"/>
      <c r="F18" s="14"/>
      <c r="G18" s="14"/>
      <c r="H18" s="14"/>
      <c r="I18" s="14"/>
      <c r="J18" s="14"/>
      <c r="K18" s="14"/>
      <c r="L18" s="14"/>
      <c r="M18" s="15"/>
    </row>
    <row r="19" spans="1:15" ht="21.95" customHeight="1">
      <c r="A19" s="15"/>
      <c r="B19" s="15"/>
      <c r="C19" s="15"/>
      <c r="D19" s="13"/>
      <c r="E19" s="14"/>
      <c r="F19" s="14"/>
      <c r="G19" s="14"/>
      <c r="H19" s="14"/>
      <c r="I19" s="14"/>
      <c r="J19" s="14"/>
      <c r="K19" s="14"/>
      <c r="L19" s="14"/>
      <c r="M19" s="15"/>
    </row>
    <row r="20" spans="1:15" ht="21.95" customHeight="1">
      <c r="A20" s="15" t="s">
        <v>24</v>
      </c>
      <c r="B20" s="20">
        <v>0.1</v>
      </c>
      <c r="C20" s="15"/>
      <c r="D20" s="13"/>
      <c r="E20" s="14"/>
      <c r="F20" s="14"/>
      <c r="G20" s="14"/>
      <c r="H20" s="14"/>
      <c r="I20" s="14"/>
      <c r="J20" s="14"/>
      <c r="K20" s="14"/>
      <c r="L20" s="14">
        <f>L11*B20</f>
        <v>0</v>
      </c>
      <c r="M20" s="15"/>
    </row>
    <row r="21" spans="1:15" ht="21.95" customHeight="1">
      <c r="A21" s="15"/>
      <c r="B21" s="20"/>
      <c r="C21" s="15"/>
      <c r="D21" s="13"/>
      <c r="E21" s="14"/>
      <c r="F21" s="14"/>
      <c r="G21" s="14"/>
      <c r="H21" s="14"/>
      <c r="I21" s="14"/>
      <c r="J21" s="14"/>
      <c r="K21" s="14"/>
      <c r="L21" s="14"/>
      <c r="M21" s="15"/>
    </row>
    <row r="22" spans="1:15" ht="21.95" customHeight="1">
      <c r="A22" s="18" t="s">
        <v>0</v>
      </c>
      <c r="B22" s="29" t="s">
        <v>25</v>
      </c>
      <c r="C22" s="18"/>
      <c r="D22" s="16"/>
      <c r="E22" s="17"/>
      <c r="F22" s="17"/>
      <c r="G22" s="17"/>
      <c r="H22" s="17"/>
      <c r="I22" s="17"/>
      <c r="J22" s="17"/>
      <c r="K22" s="17"/>
      <c r="L22" s="17">
        <f>ROUNDDOWN(L11+L20,-5)</f>
        <v>0</v>
      </c>
      <c r="M22" s="18"/>
      <c r="O22" s="4"/>
    </row>
  </sheetData>
  <mergeCells count="11">
    <mergeCell ref="O4:P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"/>
  <sheetViews>
    <sheetView view="pageBreakPreview" zoomScaleNormal="85" zoomScaleSheetLayoutView="100" workbookViewId="0">
      <selection activeCell="L9" sqref="L9"/>
    </sheetView>
  </sheetViews>
  <sheetFormatPr defaultColWidth="9" defaultRowHeight="13.5"/>
  <cols>
    <col min="1" max="1" width="5" style="40" customWidth="1"/>
    <col min="2" max="2" width="13.75" style="40" customWidth="1"/>
    <col min="3" max="3" width="6.25" style="40" customWidth="1"/>
    <col min="4" max="5" width="5" style="40" customWidth="1"/>
    <col min="6" max="6" width="15.625" style="40" customWidth="1"/>
    <col min="7" max="7" width="10.625" style="40" customWidth="1"/>
    <col min="8" max="8" width="18.75" style="40" customWidth="1"/>
    <col min="9" max="9" width="23" style="40" customWidth="1"/>
    <col min="10" max="10" width="17.375" style="40" customWidth="1"/>
    <col min="11" max="11" width="17.5" style="40" customWidth="1"/>
    <col min="12" max="16384" width="9" style="40"/>
  </cols>
  <sheetData>
    <row r="1" spans="1:10" s="39" customFormat="1" ht="45" customHeight="1" thickBot="1">
      <c r="A1" s="109" t="s">
        <v>26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s="39" customFormat="1" ht="52.5" customHeight="1">
      <c r="A2" s="84" t="s">
        <v>27</v>
      </c>
      <c r="B2" s="110"/>
      <c r="C2" s="110"/>
      <c r="D2" s="110"/>
      <c r="E2" s="85" t="s">
        <v>28</v>
      </c>
      <c r="F2" s="111"/>
      <c r="G2" s="111"/>
      <c r="H2" s="110" t="s">
        <v>104</v>
      </c>
      <c r="I2" s="110"/>
      <c r="J2" s="112"/>
    </row>
    <row r="3" spans="1:10" s="39" customFormat="1" ht="33" customHeight="1">
      <c r="A3" s="86"/>
      <c r="B3" s="87"/>
      <c r="C3" s="87"/>
      <c r="D3" s="87"/>
      <c r="E3" s="87"/>
      <c r="F3" s="87"/>
      <c r="G3" s="88"/>
      <c r="H3" s="87"/>
      <c r="I3" s="89"/>
      <c r="J3" s="90"/>
    </row>
    <row r="4" spans="1:10" ht="35.25" customHeight="1">
      <c r="A4" s="113" t="s">
        <v>67</v>
      </c>
      <c r="B4" s="114"/>
      <c r="C4" s="114"/>
      <c r="D4" s="114"/>
      <c r="E4" s="114"/>
      <c r="F4" s="114"/>
      <c r="G4" s="114"/>
      <c r="H4" s="114"/>
      <c r="I4" s="114"/>
      <c r="J4" s="91"/>
    </row>
    <row r="5" spans="1:10" ht="75" customHeight="1">
      <c r="A5" s="92"/>
      <c r="B5" s="89"/>
      <c r="C5" s="89"/>
      <c r="D5" s="89"/>
      <c r="E5" s="89"/>
      <c r="F5" s="93"/>
      <c r="G5" s="93"/>
      <c r="H5" s="93"/>
      <c r="I5" s="89"/>
      <c r="J5" s="91"/>
    </row>
    <row r="6" spans="1:10" ht="21.95" customHeight="1" thickBot="1">
      <c r="A6" s="92"/>
      <c r="B6" s="89"/>
      <c r="C6" s="107" t="s">
        <v>29</v>
      </c>
      <c r="D6" s="107"/>
      <c r="E6" s="107"/>
      <c r="F6" s="115" t="str">
        <f>내역!S2</f>
        <v>산학연협력단지 조성사업 모빌리티캠퍼스 내 서편 출입구 설치 공사</v>
      </c>
      <c r="G6" s="116"/>
      <c r="H6" s="116"/>
      <c r="I6" s="116"/>
      <c r="J6" s="91"/>
    </row>
    <row r="7" spans="1:10" s="39" customFormat="1" ht="45" customHeight="1" thickTop="1">
      <c r="A7" s="86"/>
      <c r="B7" s="89"/>
      <c r="C7" s="94"/>
      <c r="D7" s="95"/>
      <c r="E7" s="95"/>
      <c r="F7" s="96"/>
      <c r="G7" s="97"/>
      <c r="H7" s="94"/>
      <c r="I7" s="94"/>
      <c r="J7" s="90"/>
    </row>
    <row r="8" spans="1:10" s="39" customFormat="1" ht="20.100000000000001" customHeight="1" thickBot="1">
      <c r="A8" s="86"/>
      <c r="B8" s="89"/>
      <c r="C8" s="107" t="s">
        <v>30</v>
      </c>
      <c r="D8" s="107"/>
      <c r="E8" s="107"/>
      <c r="F8" s="103">
        <f>원가계산서!D27</f>
        <v>0</v>
      </c>
      <c r="G8" s="108">
        <f>F8</f>
        <v>0</v>
      </c>
      <c r="H8" s="108"/>
      <c r="I8" s="108"/>
      <c r="J8" s="90"/>
    </row>
    <row r="9" spans="1:10" s="39" customFormat="1" ht="138.75" customHeight="1" thickTop="1" thickBot="1">
      <c r="A9" s="98"/>
      <c r="B9" s="99"/>
      <c r="C9" s="99"/>
      <c r="D9" s="99"/>
      <c r="E9" s="99"/>
      <c r="F9" s="99"/>
      <c r="G9" s="99"/>
      <c r="H9" s="99"/>
      <c r="I9" s="99"/>
      <c r="J9" s="100"/>
    </row>
    <row r="10" spans="1:10" s="39" customFormat="1" ht="20.25" customHeight="1">
      <c r="A10" s="41"/>
      <c r="B10" s="41"/>
      <c r="C10" s="41"/>
      <c r="D10" s="41"/>
      <c r="E10" s="41"/>
      <c r="F10" s="41"/>
      <c r="G10" s="41"/>
      <c r="I10" s="41"/>
      <c r="J10" s="42"/>
    </row>
  </sheetData>
  <mergeCells count="9">
    <mergeCell ref="C8:E8"/>
    <mergeCell ref="G8:I8"/>
    <mergeCell ref="A1:J1"/>
    <mergeCell ref="B2:D2"/>
    <mergeCell ref="F2:G2"/>
    <mergeCell ref="H2:J2"/>
    <mergeCell ref="A4:I4"/>
    <mergeCell ref="C6:E6"/>
    <mergeCell ref="F6:I6"/>
  </mergeCells>
  <phoneticPr fontId="2" type="noConversion"/>
  <printOptions horizontalCentered="1"/>
  <pageMargins left="1.0236220472440944" right="1.0236220472440944" top="0.78740157480314965" bottom="0.6692913385826772" header="0.51181102362204722" footer="0.51181102362204722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9"/>
  <sheetViews>
    <sheetView tabSelected="1" view="pageBreakPreview" zoomScaleNormal="100" zoomScaleSheetLayoutView="100" workbookViewId="0">
      <selection activeCell="D25" sqref="D25"/>
    </sheetView>
  </sheetViews>
  <sheetFormatPr defaultRowHeight="21.95" customHeight="1"/>
  <cols>
    <col min="1" max="2" width="6.625" style="7" customWidth="1"/>
    <col min="3" max="3" width="30.625" style="7" customWidth="1"/>
    <col min="4" max="4" width="20.625" style="7" customWidth="1"/>
    <col min="5" max="5" width="10.625" style="7" customWidth="1"/>
    <col min="6" max="6" width="45.625" style="7" customWidth="1"/>
    <col min="7" max="7" width="15.625" style="7" customWidth="1"/>
    <col min="8" max="8" width="9" style="7"/>
    <col min="9" max="9" width="13" style="7" bestFit="1" customWidth="1"/>
    <col min="10" max="10" width="10.875" style="7" bestFit="1" customWidth="1"/>
    <col min="11" max="16384" width="9" style="7"/>
  </cols>
  <sheetData>
    <row r="1" spans="1:7" ht="20.100000000000001" customHeight="1">
      <c r="A1" s="105" t="s">
        <v>31</v>
      </c>
      <c r="B1" s="105"/>
      <c r="C1" s="105"/>
      <c r="D1" s="105"/>
      <c r="E1" s="105"/>
      <c r="F1" s="105"/>
      <c r="G1" s="105"/>
    </row>
    <row r="2" spans="1:7" ht="15" customHeight="1">
      <c r="A2" s="43" t="s">
        <v>32</v>
      </c>
      <c r="B2" s="44" t="str">
        <f>내역!S2</f>
        <v>산학연협력단지 조성사업 모빌리티캠퍼스 내 서편 출입구 설치 공사</v>
      </c>
      <c r="C2" s="44"/>
      <c r="D2" s="44"/>
      <c r="E2" s="44"/>
      <c r="F2" s="44"/>
      <c r="G2" s="44"/>
    </row>
    <row r="3" spans="1:7" ht="18.95" customHeight="1">
      <c r="A3" s="120"/>
      <c r="B3" s="121"/>
      <c r="C3" s="122"/>
      <c r="D3" s="45" t="s">
        <v>33</v>
      </c>
      <c r="E3" s="46" t="s">
        <v>34</v>
      </c>
      <c r="F3" s="47" t="s">
        <v>35</v>
      </c>
      <c r="G3" s="48" t="s">
        <v>36</v>
      </c>
    </row>
    <row r="4" spans="1:7" ht="18.95" customHeight="1">
      <c r="A4" s="123" t="s">
        <v>37</v>
      </c>
      <c r="B4" s="126" t="s">
        <v>38</v>
      </c>
      <c r="C4" s="49" t="s">
        <v>39</v>
      </c>
      <c r="D4" s="50">
        <f>내역!G40</f>
        <v>0</v>
      </c>
      <c r="E4" s="51"/>
      <c r="F4" s="52"/>
      <c r="G4" s="53"/>
    </row>
    <row r="5" spans="1:7" ht="18.95" customHeight="1">
      <c r="A5" s="124"/>
      <c r="B5" s="127"/>
      <c r="C5" s="54" t="s">
        <v>40</v>
      </c>
      <c r="D5" s="55"/>
      <c r="E5" s="56"/>
      <c r="F5" s="57"/>
      <c r="G5" s="58"/>
    </row>
    <row r="6" spans="1:7" ht="18.95" customHeight="1">
      <c r="A6" s="124"/>
      <c r="B6" s="128"/>
      <c r="C6" s="59" t="s">
        <v>23</v>
      </c>
      <c r="D6" s="60">
        <f>SUM(D4:D5)</f>
        <v>0</v>
      </c>
      <c r="E6" s="61"/>
      <c r="F6" s="62"/>
      <c r="G6" s="63"/>
    </row>
    <row r="7" spans="1:7" ht="18.95" customHeight="1">
      <c r="A7" s="124"/>
      <c r="B7" s="126" t="s">
        <v>41</v>
      </c>
      <c r="C7" s="49" t="s">
        <v>42</v>
      </c>
      <c r="D7" s="50">
        <f>내역!J40</f>
        <v>0</v>
      </c>
      <c r="E7" s="51"/>
      <c r="F7" s="52"/>
      <c r="G7" s="53"/>
    </row>
    <row r="8" spans="1:7" ht="18.95" customHeight="1">
      <c r="A8" s="124"/>
      <c r="B8" s="127"/>
      <c r="C8" s="54" t="s">
        <v>43</v>
      </c>
      <c r="D8" s="64">
        <f>INT(D7*E8)</f>
        <v>0</v>
      </c>
      <c r="E8" s="56">
        <v>0.16500000000000001</v>
      </c>
      <c r="F8" s="65" t="str">
        <f>IF(E8&gt;0,"   직접노무비 × "&amp;E8," ")</f>
        <v xml:space="preserve">   직접노무비 × 0.165</v>
      </c>
      <c r="G8" s="58"/>
    </row>
    <row r="9" spans="1:7" ht="18.95" customHeight="1">
      <c r="A9" s="124"/>
      <c r="B9" s="128"/>
      <c r="C9" s="59" t="s">
        <v>23</v>
      </c>
      <c r="D9" s="60">
        <f>SUM(D7:D8)</f>
        <v>0</v>
      </c>
      <c r="E9" s="61"/>
      <c r="F9" s="62"/>
      <c r="G9" s="63"/>
    </row>
    <row r="10" spans="1:7" ht="18.95" customHeight="1">
      <c r="A10" s="124"/>
      <c r="B10" s="126" t="s">
        <v>44</v>
      </c>
      <c r="C10" s="49" t="s">
        <v>45</v>
      </c>
      <c r="D10" s="50">
        <f>내역!M40</f>
        <v>0</v>
      </c>
      <c r="E10" s="51"/>
      <c r="F10" s="52"/>
      <c r="G10" s="53"/>
    </row>
    <row r="11" spans="1:7" ht="18.95" customHeight="1">
      <c r="A11" s="124"/>
      <c r="B11" s="127"/>
      <c r="C11" s="54" t="s">
        <v>46</v>
      </c>
      <c r="D11" s="64">
        <f>INT(D9*E11)</f>
        <v>0</v>
      </c>
      <c r="E11" s="56">
        <v>3.56E-2</v>
      </c>
      <c r="F11" s="65" t="str">
        <f>IF(E11&gt;0,"   노무비 × "&amp;E11," ")</f>
        <v xml:space="preserve">   노무비 × 0.0356</v>
      </c>
      <c r="G11" s="58"/>
    </row>
    <row r="12" spans="1:7" ht="18.95" customHeight="1">
      <c r="A12" s="124"/>
      <c r="B12" s="127"/>
      <c r="C12" s="54" t="s">
        <v>47</v>
      </c>
      <c r="D12" s="64">
        <f>INT(D7*E12)</f>
        <v>0</v>
      </c>
      <c r="E12" s="56">
        <v>1.01E-2</v>
      </c>
      <c r="F12" s="65" t="str">
        <f>IF(E12&gt;0,"   직접노무비 × "&amp;E12," ")</f>
        <v xml:space="preserve">   직접노무비 × 0.0101</v>
      </c>
      <c r="G12" s="58"/>
    </row>
    <row r="13" spans="1:7" ht="18.95" customHeight="1">
      <c r="A13" s="124"/>
      <c r="B13" s="127"/>
      <c r="C13" s="54" t="s">
        <v>48</v>
      </c>
      <c r="D13" s="64">
        <f>IF(E13&gt;0,INT(D7*E13),0)</f>
        <v>0</v>
      </c>
      <c r="E13" s="79"/>
      <c r="F13" s="65" t="str">
        <f>IF(E13&gt;0,"   직접노무비 × "&amp;E13," ")</f>
        <v xml:space="preserve"> </v>
      </c>
      <c r="G13" s="58"/>
    </row>
    <row r="14" spans="1:7" ht="18.95" customHeight="1">
      <c r="A14" s="124"/>
      <c r="B14" s="127"/>
      <c r="C14" s="54" t="s">
        <v>49</v>
      </c>
      <c r="D14" s="64">
        <f>IF(E14&gt;0,INT(D7*E14),0)</f>
        <v>0</v>
      </c>
      <c r="E14" s="56"/>
      <c r="F14" s="65" t="str">
        <f>IF(E14&gt;0,"   직접노무비 × "&amp;E14," ")</f>
        <v xml:space="preserve"> </v>
      </c>
      <c r="G14" s="58"/>
    </row>
    <row r="15" spans="1:7" ht="18.95" customHeight="1">
      <c r="A15" s="124"/>
      <c r="B15" s="127"/>
      <c r="C15" s="54" t="s">
        <v>50</v>
      </c>
      <c r="D15" s="64">
        <f>IF(E15&gt;0,INT(D13*E15),0)</f>
        <v>0</v>
      </c>
      <c r="E15" s="56"/>
      <c r="F15" s="65" t="str">
        <f>IF(E15&gt;0,"   건강보험료 × "&amp;E15," ")</f>
        <v xml:space="preserve"> </v>
      </c>
      <c r="G15" s="58"/>
    </row>
    <row r="16" spans="1:7" ht="18.95" customHeight="1">
      <c r="A16" s="124"/>
      <c r="B16" s="127"/>
      <c r="C16" s="54" t="s">
        <v>61</v>
      </c>
      <c r="D16" s="64">
        <f>IF(E16&gt;0,INT((D6+D7+D10)*E16),0)</f>
        <v>0</v>
      </c>
      <c r="E16" s="79"/>
      <c r="F16" s="65" t="str">
        <f>IF(E16&gt;0,"   (재료비 + 직접노무비 + 기계경비) × "&amp;E16," ")</f>
        <v xml:space="preserve"> </v>
      </c>
      <c r="G16" s="58"/>
    </row>
    <row r="17" spans="1:10" ht="18.95" customHeight="1">
      <c r="A17" s="124"/>
      <c r="B17" s="127"/>
      <c r="C17" s="81" t="s">
        <v>62</v>
      </c>
      <c r="D17" s="64">
        <f>IF(E17&gt;0,INT((D6+D7+D10)*E17),0)</f>
        <v>0</v>
      </c>
      <c r="E17" s="56">
        <v>6.7999999999999996E-3</v>
      </c>
      <c r="F17" s="65" t="str">
        <f>IF(E17&gt;0,"   (재료비 + 직접노무비 + 기계경비) × "&amp;E17," ")</f>
        <v xml:space="preserve">   (재료비 + 직접노무비 + 기계경비) × 0.0068</v>
      </c>
      <c r="G17" s="58"/>
    </row>
    <row r="18" spans="1:10" ht="18.95" customHeight="1">
      <c r="A18" s="124"/>
      <c r="B18" s="127"/>
      <c r="C18" s="54" t="s">
        <v>60</v>
      </c>
      <c r="D18" s="64">
        <f>INT((D6+D7)*E18)</f>
        <v>0</v>
      </c>
      <c r="E18" s="56">
        <v>3.15E-2</v>
      </c>
      <c r="F18" s="82" t="str">
        <f>IF(E18&gt;0,"   (재료비 + 직접노무비) × "&amp;E18," ")</f>
        <v xml:space="preserve">   (재료비 + 직접노무비) × 0.0315</v>
      </c>
      <c r="G18" s="58" t="s">
        <v>102</v>
      </c>
    </row>
    <row r="19" spans="1:10" ht="18.95" customHeight="1">
      <c r="A19" s="124"/>
      <c r="B19" s="127"/>
      <c r="C19" s="54" t="s">
        <v>51</v>
      </c>
      <c r="D19" s="64">
        <f>INT((D6+D7+D10)*E19)</f>
        <v>0</v>
      </c>
      <c r="E19" s="56">
        <v>8.0000000000000002E-3</v>
      </c>
      <c r="F19" s="65" t="str">
        <f>IF(E19&gt;0,"   (재료비 + 직접노무비 + 기계경비) × "&amp;E19," ")</f>
        <v xml:space="preserve">   (재료비 + 직접노무비 + 기계경비) × 0.008</v>
      </c>
      <c r="G19" s="58"/>
    </row>
    <row r="20" spans="1:10" ht="18.95" customHeight="1">
      <c r="A20" s="124"/>
      <c r="B20" s="127"/>
      <c r="C20" s="54" t="s">
        <v>52</v>
      </c>
      <c r="D20" s="64">
        <f>INT((D6+D9)*E20)</f>
        <v>0</v>
      </c>
      <c r="E20" s="56">
        <v>5.1999999999999998E-2</v>
      </c>
      <c r="F20" s="65" t="str">
        <f>IF(E20&gt;0,"   (재료비 + 노무비) × "&amp;E20," ")</f>
        <v xml:space="preserve">   (재료비 + 노무비) × 0.052</v>
      </c>
      <c r="G20" s="58"/>
    </row>
    <row r="21" spans="1:10" ht="18.95" customHeight="1">
      <c r="A21" s="125"/>
      <c r="B21" s="129"/>
      <c r="C21" s="66" t="s">
        <v>23</v>
      </c>
      <c r="D21" s="67">
        <f>SUM(D10:D20)</f>
        <v>0</v>
      </c>
      <c r="E21" s="68"/>
      <c r="F21" s="69"/>
      <c r="G21" s="70"/>
    </row>
    <row r="22" spans="1:10" ht="18.95" customHeight="1">
      <c r="A22" s="130" t="s">
        <v>53</v>
      </c>
      <c r="B22" s="131"/>
      <c r="C22" s="132"/>
      <c r="D22" s="50">
        <f>D6+D9+D21</f>
        <v>0</v>
      </c>
      <c r="E22" s="51"/>
      <c r="F22" s="52"/>
      <c r="G22" s="53"/>
    </row>
    <row r="23" spans="1:10" ht="18.95" customHeight="1">
      <c r="A23" s="133" t="s">
        <v>54</v>
      </c>
      <c r="B23" s="134"/>
      <c r="C23" s="135"/>
      <c r="D23" s="64">
        <f>INT(D22*E23)</f>
        <v>0</v>
      </c>
      <c r="E23" s="56">
        <v>0.08</v>
      </c>
      <c r="F23" s="65" t="str">
        <f>IF(E23&gt;0,"   합  계 × "&amp;E23," ")</f>
        <v xml:space="preserve">   합  계 × 0.08</v>
      </c>
      <c r="G23" s="58"/>
    </row>
    <row r="24" spans="1:10" ht="18.95" customHeight="1">
      <c r="A24" s="133" t="s">
        <v>55</v>
      </c>
      <c r="B24" s="134"/>
      <c r="C24" s="135"/>
      <c r="D24" s="64">
        <f>INT((D9+D21+D23)*E24)</f>
        <v>0</v>
      </c>
      <c r="E24" s="56">
        <v>0.1</v>
      </c>
      <c r="F24" s="65" t="str">
        <f>IF(E24&gt;0,"   (노무비 + 경비 + 일반관리비) × "&amp;E24," ")</f>
        <v xml:space="preserve">   (노무비 + 경비 + 일반관리비) × 0.1</v>
      </c>
      <c r="G24" s="58"/>
    </row>
    <row r="25" spans="1:10" ht="18.95" customHeight="1">
      <c r="A25" s="133" t="s">
        <v>56</v>
      </c>
      <c r="B25" s="134"/>
      <c r="C25" s="135"/>
      <c r="D25" s="64">
        <f>SUM(D22:D24)</f>
        <v>0</v>
      </c>
      <c r="E25" s="56"/>
      <c r="F25" s="57"/>
      <c r="G25" s="58"/>
    </row>
    <row r="26" spans="1:10" ht="18.95" customHeight="1">
      <c r="A26" s="136" t="s">
        <v>24</v>
      </c>
      <c r="B26" s="137"/>
      <c r="C26" s="138"/>
      <c r="D26" s="67">
        <f>INT(D25*E26)</f>
        <v>0</v>
      </c>
      <c r="E26" s="68">
        <v>0.1</v>
      </c>
      <c r="F26" s="71" t="str">
        <f>"   총   원   가 × "&amp;E26</f>
        <v xml:space="preserve">   총   원   가 × 0.1</v>
      </c>
      <c r="G26" s="70"/>
    </row>
    <row r="27" spans="1:10" ht="18.95" customHeight="1">
      <c r="A27" s="117" t="s">
        <v>57</v>
      </c>
      <c r="B27" s="118"/>
      <c r="C27" s="119"/>
      <c r="D27" s="72">
        <f>SUM(D25:D26)</f>
        <v>0</v>
      </c>
      <c r="E27" s="73"/>
      <c r="F27" s="74"/>
      <c r="G27" s="75"/>
      <c r="I27" s="83"/>
      <c r="J27" s="4"/>
    </row>
    <row r="29" spans="1:10" ht="21.95" customHeight="1">
      <c r="D29" s="83"/>
    </row>
  </sheetData>
  <mergeCells count="12">
    <mergeCell ref="A27:C27"/>
    <mergeCell ref="A1:G1"/>
    <mergeCell ref="A3:C3"/>
    <mergeCell ref="A4:A21"/>
    <mergeCell ref="B4:B6"/>
    <mergeCell ref="B7:B9"/>
    <mergeCell ref="B10:B21"/>
    <mergeCell ref="A22:C22"/>
    <mergeCell ref="A23:C23"/>
    <mergeCell ref="A24:C24"/>
    <mergeCell ref="A25:C25"/>
    <mergeCell ref="A26:C26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X44"/>
  <sheetViews>
    <sheetView showZeros="0" view="pageBreakPreview" zoomScaleNormal="100" zoomScaleSheetLayoutView="100" workbookViewId="0">
      <pane ySplit="4" topLeftCell="A5" activePane="bottomLeft" state="frozen"/>
      <selection activeCell="D29" sqref="D29"/>
      <selection pane="bottomLeft" activeCell="P10" sqref="P10"/>
    </sheetView>
  </sheetViews>
  <sheetFormatPr defaultRowHeight="24.95" customHeight="1"/>
  <cols>
    <col min="1" max="1" width="20.625" style="1" customWidth="1"/>
    <col min="2" max="2" width="11.625" style="1" customWidth="1"/>
    <col min="3" max="3" width="4.625" style="1" customWidth="1"/>
    <col min="4" max="4" width="6.625" style="1" customWidth="1"/>
    <col min="5" max="5" width="8.625" style="31" hidden="1" customWidth="1"/>
    <col min="6" max="6" width="8.625" style="1" customWidth="1"/>
    <col min="7" max="7" width="12.625" style="1" customWidth="1"/>
    <col min="8" max="8" width="8.625" style="31" hidden="1" customWidth="1"/>
    <col min="9" max="9" width="8.625" style="1" customWidth="1"/>
    <col min="10" max="10" width="12.625" style="1" customWidth="1"/>
    <col min="11" max="11" width="8.625" style="31" hidden="1" customWidth="1"/>
    <col min="12" max="12" width="8.625" style="1" customWidth="1"/>
    <col min="13" max="13" width="12.625" style="1" customWidth="1"/>
    <col min="14" max="14" width="8.625" style="1" customWidth="1"/>
    <col min="15" max="15" width="12.625" style="1" customWidth="1"/>
    <col min="16" max="16" width="8.625" style="1" customWidth="1"/>
    <col min="17" max="17" width="9" style="1"/>
    <col min="18" max="18" width="12.625" style="1" customWidth="1"/>
    <col min="19" max="19" width="15.625" style="8" customWidth="1"/>
    <col min="20" max="20" width="14.625" style="1" bestFit="1" customWidth="1"/>
    <col min="21" max="16384" width="9" style="1"/>
  </cols>
  <sheetData>
    <row r="1" spans="1:24" ht="30" customHeight="1">
      <c r="A1" s="105" t="s">
        <v>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1:24" ht="20.100000000000001" customHeight="1">
      <c r="A2" s="76" t="str">
        <f>"공 사 명 : "&amp;S2</f>
        <v>공 사 명 : 산학연협력단지 조성사업 모빌리티캠퍼스 내 서편 출입구 설치 공사</v>
      </c>
      <c r="B2" s="2"/>
      <c r="R2" s="6" t="s">
        <v>2</v>
      </c>
      <c r="S2" s="9" t="s">
        <v>105</v>
      </c>
      <c r="T2" s="6"/>
      <c r="U2" s="6"/>
      <c r="V2" s="6"/>
      <c r="W2" s="6"/>
      <c r="X2" s="6"/>
    </row>
    <row r="3" spans="1:24" ht="18" customHeight="1">
      <c r="A3" s="106" t="s">
        <v>4</v>
      </c>
      <c r="B3" s="106" t="s">
        <v>5</v>
      </c>
      <c r="C3" s="106" t="s">
        <v>6</v>
      </c>
      <c r="D3" s="106" t="s">
        <v>7</v>
      </c>
      <c r="E3" s="32"/>
      <c r="F3" s="106" t="s">
        <v>8</v>
      </c>
      <c r="G3" s="106"/>
      <c r="H3" s="32"/>
      <c r="I3" s="106" t="s">
        <v>9</v>
      </c>
      <c r="J3" s="106"/>
      <c r="K3" s="32"/>
      <c r="L3" s="106" t="s">
        <v>10</v>
      </c>
      <c r="M3" s="106"/>
      <c r="N3" s="106" t="s">
        <v>11</v>
      </c>
      <c r="O3" s="106"/>
      <c r="P3" s="106" t="s">
        <v>12</v>
      </c>
    </row>
    <row r="4" spans="1:24" ht="18" customHeight="1">
      <c r="A4" s="106"/>
      <c r="B4" s="106"/>
      <c r="C4" s="106"/>
      <c r="D4" s="106"/>
      <c r="E4" s="32" t="s">
        <v>13</v>
      </c>
      <c r="F4" s="3" t="s">
        <v>13</v>
      </c>
      <c r="G4" s="3" t="s">
        <v>14</v>
      </c>
      <c r="H4" s="32" t="s">
        <v>13</v>
      </c>
      <c r="I4" s="3" t="s">
        <v>13</v>
      </c>
      <c r="J4" s="3" t="s">
        <v>14</v>
      </c>
      <c r="K4" s="32" t="s">
        <v>13</v>
      </c>
      <c r="L4" s="3" t="s">
        <v>13</v>
      </c>
      <c r="M4" s="3" t="s">
        <v>14</v>
      </c>
      <c r="N4" s="3" t="s">
        <v>13</v>
      </c>
      <c r="O4" s="3" t="s">
        <v>14</v>
      </c>
      <c r="P4" s="106"/>
      <c r="R4" s="104" t="s">
        <v>15</v>
      </c>
      <c r="S4" s="104"/>
    </row>
    <row r="5" spans="1:24" ht="24.95" customHeight="1">
      <c r="A5" s="19" t="s">
        <v>68</v>
      </c>
      <c r="B5" s="15"/>
      <c r="C5" s="15"/>
      <c r="D5" s="35"/>
      <c r="E5" s="33"/>
      <c r="F5" s="11"/>
      <c r="G5" s="11">
        <f>SUM(G6:G8)</f>
        <v>0</v>
      </c>
      <c r="H5" s="33"/>
      <c r="I5" s="11"/>
      <c r="J5" s="11">
        <f>SUM(J6:J8)</f>
        <v>0</v>
      </c>
      <c r="K5" s="33"/>
      <c r="L5" s="11"/>
      <c r="M5" s="11">
        <f>SUM(M6:M8)</f>
        <v>0</v>
      </c>
      <c r="N5" s="11"/>
      <c r="O5" s="11">
        <f>SUM(O6:O8)</f>
        <v>0</v>
      </c>
      <c r="P5" s="12"/>
      <c r="Q5" s="30"/>
      <c r="R5" s="4">
        <f>G5+J5+M5</f>
        <v>0</v>
      </c>
      <c r="S5" s="8" t="str">
        <f>IF(O5=R5,"O.K","N.G…!!!")</f>
        <v>O.K</v>
      </c>
      <c r="T5" s="38"/>
    </row>
    <row r="6" spans="1:24" ht="24.95" customHeight="1">
      <c r="A6" s="15" t="s">
        <v>70</v>
      </c>
      <c r="B6" s="15"/>
      <c r="C6" s="15" t="s">
        <v>59</v>
      </c>
      <c r="D6" s="36">
        <v>80</v>
      </c>
      <c r="E6" s="34">
        <v>2500</v>
      </c>
      <c r="F6" s="14"/>
      <c r="G6" s="14">
        <f t="shared" ref="G6:G8" si="0">$D6*F6</f>
        <v>0</v>
      </c>
      <c r="H6" s="34">
        <v>6000</v>
      </c>
      <c r="I6" s="14"/>
      <c r="J6" s="14">
        <f t="shared" ref="J6:J8" si="1">$D6*I6</f>
        <v>0</v>
      </c>
      <c r="K6" s="34"/>
      <c r="L6" s="14"/>
      <c r="M6" s="14">
        <f t="shared" ref="M6:M8" si="2">$D6*L6</f>
        <v>0</v>
      </c>
      <c r="N6" s="14">
        <f t="shared" ref="N6:O7" si="3">F6+I6+L6</f>
        <v>0</v>
      </c>
      <c r="O6" s="14">
        <f t="shared" si="3"/>
        <v>0</v>
      </c>
      <c r="P6" s="15"/>
      <c r="T6" s="38"/>
    </row>
    <row r="7" spans="1:24" s="7" customFormat="1" ht="24.95" customHeight="1">
      <c r="A7" s="15" t="s">
        <v>69</v>
      </c>
      <c r="B7" s="15"/>
      <c r="C7" s="15" t="s">
        <v>59</v>
      </c>
      <c r="D7" s="36">
        <v>80</v>
      </c>
      <c r="E7" s="34">
        <v>2500</v>
      </c>
      <c r="F7" s="14"/>
      <c r="G7" s="14">
        <f t="shared" si="0"/>
        <v>0</v>
      </c>
      <c r="H7" s="34">
        <v>6000</v>
      </c>
      <c r="I7" s="14"/>
      <c r="J7" s="14">
        <f t="shared" si="1"/>
        <v>0</v>
      </c>
      <c r="K7" s="34"/>
      <c r="L7" s="14"/>
      <c r="M7" s="14">
        <f t="shared" si="2"/>
        <v>0</v>
      </c>
      <c r="N7" s="14">
        <f t="shared" si="3"/>
        <v>0</v>
      </c>
      <c r="O7" s="14">
        <f t="shared" si="3"/>
        <v>0</v>
      </c>
      <c r="P7" s="15"/>
      <c r="S7" s="78"/>
      <c r="T7" s="38"/>
    </row>
    <row r="8" spans="1:24" s="7" customFormat="1" ht="24.95" customHeight="1">
      <c r="A8" s="15" t="s">
        <v>71</v>
      </c>
      <c r="B8" s="15"/>
      <c r="C8" s="15" t="s">
        <v>3</v>
      </c>
      <c r="D8" s="36">
        <v>400</v>
      </c>
      <c r="E8" s="34">
        <v>2500</v>
      </c>
      <c r="F8" s="14"/>
      <c r="G8" s="14">
        <f t="shared" si="0"/>
        <v>0</v>
      </c>
      <c r="H8" s="34">
        <v>6000</v>
      </c>
      <c r="I8" s="14"/>
      <c r="J8" s="14">
        <f t="shared" si="1"/>
        <v>0</v>
      </c>
      <c r="K8" s="34"/>
      <c r="L8" s="14"/>
      <c r="M8" s="14">
        <f t="shared" si="2"/>
        <v>0</v>
      </c>
      <c r="N8" s="14">
        <f t="shared" ref="N8" si="4">F8+I8+L8</f>
        <v>0</v>
      </c>
      <c r="O8" s="14">
        <f t="shared" ref="O8" si="5">G8+J8+M8</f>
        <v>0</v>
      </c>
      <c r="P8" s="15"/>
      <c r="S8" s="80"/>
      <c r="T8" s="38"/>
    </row>
    <row r="9" spans="1:24" s="7" customFormat="1" ht="24.95" customHeight="1">
      <c r="A9" s="15"/>
      <c r="B9" s="15"/>
      <c r="C9" s="15"/>
      <c r="D9" s="36"/>
      <c r="E9" s="34"/>
      <c r="F9" s="14"/>
      <c r="G9" s="14"/>
      <c r="H9" s="34"/>
      <c r="I9" s="14"/>
      <c r="J9" s="14"/>
      <c r="K9" s="34"/>
      <c r="L9" s="14"/>
      <c r="M9" s="14"/>
      <c r="N9" s="14"/>
      <c r="O9" s="14"/>
      <c r="P9" s="15"/>
      <c r="S9" s="78"/>
      <c r="T9" s="38"/>
    </row>
    <row r="10" spans="1:24" ht="24.95" customHeight="1">
      <c r="A10" s="19" t="s">
        <v>72</v>
      </c>
      <c r="B10" s="15"/>
      <c r="C10" s="15"/>
      <c r="D10" s="35"/>
      <c r="E10" s="33"/>
      <c r="F10" s="11"/>
      <c r="G10" s="11">
        <f>SUM(G11:G15)</f>
        <v>0</v>
      </c>
      <c r="H10" s="33"/>
      <c r="I10" s="11"/>
      <c r="J10" s="11">
        <f>SUM(J11:J15)</f>
        <v>0</v>
      </c>
      <c r="K10" s="33"/>
      <c r="L10" s="11"/>
      <c r="M10" s="11">
        <f>SUM(M11:M15)</f>
        <v>0</v>
      </c>
      <c r="N10" s="11"/>
      <c r="O10" s="11">
        <f>G10+J10+M10</f>
        <v>0</v>
      </c>
      <c r="P10" s="12"/>
      <c r="R10" s="4">
        <f>G10+J10+M10</f>
        <v>0</v>
      </c>
      <c r="S10" s="8" t="str">
        <f>IF(O10=R10,"O.K","N.G…!!!")</f>
        <v>O.K</v>
      </c>
      <c r="T10" s="38"/>
    </row>
    <row r="11" spans="1:24" ht="24.95" customHeight="1">
      <c r="A11" s="15" t="s">
        <v>74</v>
      </c>
      <c r="B11" s="15" t="s">
        <v>75</v>
      </c>
      <c r="C11" s="15" t="s">
        <v>83</v>
      </c>
      <c r="D11" s="36">
        <v>4</v>
      </c>
      <c r="E11" s="34"/>
      <c r="F11" s="14"/>
      <c r="G11" s="14">
        <f>$D11*F11</f>
        <v>0</v>
      </c>
      <c r="H11" s="34">
        <v>35000</v>
      </c>
      <c r="I11" s="14"/>
      <c r="J11" s="14">
        <f>$D11*I11</f>
        <v>0</v>
      </c>
      <c r="K11" s="34"/>
      <c r="L11" s="14"/>
      <c r="M11" s="14">
        <f>$D11*L11</f>
        <v>0</v>
      </c>
      <c r="N11" s="14">
        <f>F11+I11+L11</f>
        <v>0</v>
      </c>
      <c r="O11" s="14">
        <f>G11+J11+M11</f>
        <v>0</v>
      </c>
      <c r="P11" s="15"/>
      <c r="T11" s="38"/>
    </row>
    <row r="12" spans="1:24" s="7" customFormat="1" ht="24.95" customHeight="1">
      <c r="A12" s="15" t="s">
        <v>76</v>
      </c>
      <c r="B12" s="15" t="s">
        <v>77</v>
      </c>
      <c r="C12" s="15" t="s">
        <v>64</v>
      </c>
      <c r="D12" s="36">
        <v>20</v>
      </c>
      <c r="E12" s="34"/>
      <c r="F12" s="14"/>
      <c r="G12" s="14">
        <f>$D12*F12</f>
        <v>0</v>
      </c>
      <c r="H12" s="34">
        <v>35000</v>
      </c>
      <c r="I12" s="14"/>
      <c r="J12" s="14">
        <f>$D12*I12</f>
        <v>0</v>
      </c>
      <c r="K12" s="34"/>
      <c r="L12" s="14"/>
      <c r="M12" s="14">
        <f>$D12*L12</f>
        <v>0</v>
      </c>
      <c r="N12" s="14">
        <f>F12+I12+L12</f>
        <v>0</v>
      </c>
      <c r="O12" s="14">
        <f>G12+J12+M12</f>
        <v>0</v>
      </c>
      <c r="P12" s="15"/>
      <c r="S12" s="80"/>
      <c r="T12" s="38"/>
    </row>
    <row r="13" spans="1:24" s="7" customFormat="1" ht="24.95" customHeight="1">
      <c r="A13" s="15" t="s">
        <v>94</v>
      </c>
      <c r="B13" s="15" t="s">
        <v>95</v>
      </c>
      <c r="C13" s="15" t="s">
        <v>63</v>
      </c>
      <c r="D13" s="36">
        <v>10</v>
      </c>
      <c r="E13" s="34"/>
      <c r="F13" s="14"/>
      <c r="G13" s="14">
        <f>$D13*F13</f>
        <v>0</v>
      </c>
      <c r="H13" s="34">
        <v>35000</v>
      </c>
      <c r="I13" s="14"/>
      <c r="J13" s="14">
        <f>$D13*I13</f>
        <v>0</v>
      </c>
      <c r="K13" s="34"/>
      <c r="L13" s="14"/>
      <c r="M13" s="14">
        <f>$D13*L13</f>
        <v>0</v>
      </c>
      <c r="N13" s="14">
        <f>F13+I13+L13</f>
        <v>0</v>
      </c>
      <c r="O13" s="14">
        <f>G13+J13+M13</f>
        <v>0</v>
      </c>
      <c r="P13" s="15" t="s">
        <v>103</v>
      </c>
      <c r="S13" s="102"/>
      <c r="T13" s="38"/>
    </row>
    <row r="14" spans="1:24" s="7" customFormat="1" ht="24.95" customHeight="1">
      <c r="A14" s="15" t="s">
        <v>96</v>
      </c>
      <c r="B14" s="15" t="s">
        <v>97</v>
      </c>
      <c r="C14" s="15" t="s">
        <v>63</v>
      </c>
      <c r="D14" s="36">
        <v>10</v>
      </c>
      <c r="E14" s="34"/>
      <c r="F14" s="14"/>
      <c r="G14" s="14">
        <f>$D14*F14</f>
        <v>0</v>
      </c>
      <c r="H14" s="34">
        <v>35000</v>
      </c>
      <c r="I14" s="14"/>
      <c r="J14" s="14">
        <f>$D14*I14</f>
        <v>0</v>
      </c>
      <c r="K14" s="34"/>
      <c r="L14" s="14"/>
      <c r="M14" s="14">
        <f>$D14*L14</f>
        <v>0</v>
      </c>
      <c r="N14" s="14">
        <f>F14+I14+L14</f>
        <v>0</v>
      </c>
      <c r="O14" s="14">
        <f>G14+J14+M14</f>
        <v>0</v>
      </c>
      <c r="P14" s="15"/>
      <c r="S14" s="102"/>
      <c r="T14" s="38"/>
    </row>
    <row r="15" spans="1:24" s="7" customFormat="1" ht="24.95" customHeight="1">
      <c r="A15" s="15" t="s">
        <v>78</v>
      </c>
      <c r="B15" s="15" t="s">
        <v>82</v>
      </c>
      <c r="C15" s="15" t="s">
        <v>63</v>
      </c>
      <c r="D15" s="36">
        <v>220</v>
      </c>
      <c r="E15" s="34"/>
      <c r="F15" s="14"/>
      <c r="G15" s="14">
        <f>$D15*F15</f>
        <v>0</v>
      </c>
      <c r="H15" s="34">
        <v>120000</v>
      </c>
      <c r="I15" s="14"/>
      <c r="J15" s="14">
        <f>$D15*I15</f>
        <v>0</v>
      </c>
      <c r="K15" s="34"/>
      <c r="L15" s="14"/>
      <c r="M15" s="14">
        <f>$D15*L15</f>
        <v>0</v>
      </c>
      <c r="N15" s="14">
        <f>F15+I15+L15</f>
        <v>0</v>
      </c>
      <c r="O15" s="14">
        <f t="shared" ref="O15" si="6">G15+J15+M15</f>
        <v>0</v>
      </c>
      <c r="P15" s="15"/>
      <c r="S15" s="37"/>
      <c r="T15" s="38"/>
    </row>
    <row r="16" spans="1:24" s="7" customFormat="1" ht="24.95" customHeight="1">
      <c r="A16" s="15"/>
      <c r="B16" s="15"/>
      <c r="C16" s="15"/>
      <c r="D16" s="36"/>
      <c r="E16" s="34"/>
      <c r="F16" s="14"/>
      <c r="G16" s="14"/>
      <c r="H16" s="34"/>
      <c r="I16" s="14"/>
      <c r="J16" s="14"/>
      <c r="K16" s="34"/>
      <c r="L16" s="14"/>
      <c r="M16" s="14"/>
      <c r="N16" s="14"/>
      <c r="O16" s="14"/>
      <c r="P16" s="15"/>
      <c r="S16" s="77"/>
      <c r="T16" s="38"/>
    </row>
    <row r="17" spans="1:20" s="7" customFormat="1" ht="24.95" customHeight="1">
      <c r="A17" s="19" t="s">
        <v>73</v>
      </c>
      <c r="B17" s="15"/>
      <c r="C17" s="15"/>
      <c r="D17" s="35"/>
      <c r="E17" s="33"/>
      <c r="F17" s="11"/>
      <c r="G17" s="11">
        <f>SUM(G18:G18)</f>
        <v>0</v>
      </c>
      <c r="H17" s="33"/>
      <c r="I17" s="11"/>
      <c r="J17" s="11">
        <f>SUM(J18:J18)</f>
        <v>0</v>
      </c>
      <c r="K17" s="33"/>
      <c r="L17" s="11"/>
      <c r="M17" s="11">
        <f>SUM(M18:M18)</f>
        <v>0</v>
      </c>
      <c r="N17" s="11"/>
      <c r="O17" s="11">
        <f>G17+J17+M17</f>
        <v>0</v>
      </c>
      <c r="P17" s="12"/>
      <c r="S17" s="77"/>
      <c r="T17" s="38"/>
    </row>
    <row r="18" spans="1:20" s="7" customFormat="1" ht="24.95" customHeight="1">
      <c r="A18" s="15" t="s">
        <v>79</v>
      </c>
      <c r="B18" s="15"/>
      <c r="C18" s="15" t="s">
        <v>3</v>
      </c>
      <c r="D18" s="36">
        <v>240</v>
      </c>
      <c r="E18" s="34"/>
      <c r="F18" s="14"/>
      <c r="G18" s="14">
        <f>$D18*F18</f>
        <v>0</v>
      </c>
      <c r="H18" s="34">
        <v>35000</v>
      </c>
      <c r="I18" s="14"/>
      <c r="J18" s="14">
        <f>$D18*I18</f>
        <v>0</v>
      </c>
      <c r="K18" s="34"/>
      <c r="L18" s="14"/>
      <c r="M18" s="14">
        <f>$D18*L18</f>
        <v>0</v>
      </c>
      <c r="N18" s="14">
        <f>F18+I18+L18</f>
        <v>0</v>
      </c>
      <c r="O18" s="14">
        <f>G18+J18+M18</f>
        <v>0</v>
      </c>
      <c r="P18" s="15"/>
      <c r="S18" s="77"/>
      <c r="T18" s="38"/>
    </row>
    <row r="19" spans="1:20" s="7" customFormat="1" ht="24.95" customHeight="1">
      <c r="A19" s="15"/>
      <c r="B19" s="15"/>
      <c r="C19" s="15"/>
      <c r="D19" s="36"/>
      <c r="E19" s="34"/>
      <c r="F19" s="14"/>
      <c r="G19" s="14"/>
      <c r="H19" s="34"/>
      <c r="I19" s="14"/>
      <c r="J19" s="14"/>
      <c r="K19" s="34"/>
      <c r="L19" s="14"/>
      <c r="M19" s="14"/>
      <c r="N19" s="14"/>
      <c r="O19" s="14"/>
      <c r="P19" s="15"/>
      <c r="S19" s="80"/>
      <c r="T19" s="38"/>
    </row>
    <row r="20" spans="1:20" s="7" customFormat="1" ht="24.95" customHeight="1">
      <c r="A20" s="19" t="s">
        <v>65</v>
      </c>
      <c r="B20" s="15"/>
      <c r="C20" s="15"/>
      <c r="D20" s="35"/>
      <c r="E20" s="33"/>
      <c r="F20" s="11"/>
      <c r="G20" s="11">
        <f>SUM(G21:G23)</f>
        <v>0</v>
      </c>
      <c r="H20" s="33"/>
      <c r="I20" s="11"/>
      <c r="J20" s="11">
        <f>SUM(J21:J23)</f>
        <v>0</v>
      </c>
      <c r="K20" s="33"/>
      <c r="L20" s="11"/>
      <c r="M20" s="11">
        <f>SUM(M21:M23)</f>
        <v>0</v>
      </c>
      <c r="N20" s="11"/>
      <c r="O20" s="11">
        <f>G20+J20+M20</f>
        <v>0</v>
      </c>
      <c r="P20" s="12"/>
      <c r="S20" s="80"/>
      <c r="T20" s="38"/>
    </row>
    <row r="21" spans="1:20" s="7" customFormat="1" ht="24.95" customHeight="1">
      <c r="A21" s="15" t="s">
        <v>80</v>
      </c>
      <c r="B21" s="15"/>
      <c r="C21" s="15" t="s">
        <v>58</v>
      </c>
      <c r="D21" s="36">
        <v>1</v>
      </c>
      <c r="E21" s="34"/>
      <c r="F21" s="14"/>
      <c r="G21" s="14">
        <f>$D21*F21</f>
        <v>0</v>
      </c>
      <c r="H21" s="34">
        <v>35000</v>
      </c>
      <c r="I21" s="14"/>
      <c r="J21" s="14">
        <f>$D21*I21</f>
        <v>0</v>
      </c>
      <c r="K21" s="34"/>
      <c r="L21" s="14"/>
      <c r="M21" s="14">
        <f>$D21*L21</f>
        <v>0</v>
      </c>
      <c r="N21" s="14">
        <f>F21+I21+L21</f>
        <v>0</v>
      </c>
      <c r="O21" s="14">
        <f>G21+J21+M21</f>
        <v>0</v>
      </c>
      <c r="P21" s="15"/>
      <c r="S21" s="80"/>
      <c r="T21" s="38"/>
    </row>
    <row r="22" spans="1:20" s="7" customFormat="1" ht="24.95" customHeight="1">
      <c r="A22" s="15" t="s">
        <v>81</v>
      </c>
      <c r="B22" s="15"/>
      <c r="C22" s="15" t="s">
        <v>58</v>
      </c>
      <c r="D22" s="36">
        <v>1</v>
      </c>
      <c r="E22" s="34"/>
      <c r="F22" s="14"/>
      <c r="G22" s="14">
        <f>$D22*F22</f>
        <v>0</v>
      </c>
      <c r="H22" s="34">
        <v>120000</v>
      </c>
      <c r="I22" s="14"/>
      <c r="J22" s="14">
        <f>$D22*I22</f>
        <v>0</v>
      </c>
      <c r="K22" s="34"/>
      <c r="L22" s="14"/>
      <c r="M22" s="14">
        <f>$D22*L22</f>
        <v>0</v>
      </c>
      <c r="N22" s="14">
        <f>F22+I22+L22</f>
        <v>0</v>
      </c>
      <c r="O22" s="14">
        <f t="shared" ref="O22:O23" si="7">G22+J22+M22</f>
        <v>0</v>
      </c>
      <c r="P22" s="15"/>
      <c r="S22" s="80"/>
      <c r="T22" s="38"/>
    </row>
    <row r="23" spans="1:20" s="7" customFormat="1" ht="24.95" customHeight="1">
      <c r="A23" s="15" t="s">
        <v>66</v>
      </c>
      <c r="B23" s="15"/>
      <c r="C23" s="15" t="s">
        <v>58</v>
      </c>
      <c r="D23" s="36">
        <v>1</v>
      </c>
      <c r="E23" s="34"/>
      <c r="F23" s="14"/>
      <c r="G23" s="14">
        <f>$D23*F23</f>
        <v>0</v>
      </c>
      <c r="H23" s="34">
        <v>120000</v>
      </c>
      <c r="I23" s="14"/>
      <c r="J23" s="14">
        <f>$D23*I23</f>
        <v>0</v>
      </c>
      <c r="K23" s="34"/>
      <c r="L23" s="14"/>
      <c r="M23" s="14">
        <f>$D23*L23</f>
        <v>0</v>
      </c>
      <c r="N23" s="14">
        <f>F23+I23+L23</f>
        <v>0</v>
      </c>
      <c r="O23" s="14">
        <f t="shared" si="7"/>
        <v>0</v>
      </c>
      <c r="P23" s="15"/>
      <c r="S23" s="80"/>
      <c r="T23" s="38"/>
    </row>
    <row r="24" spans="1:20" s="7" customFormat="1" ht="24.95" customHeight="1">
      <c r="A24" s="15"/>
      <c r="B24" s="15"/>
      <c r="C24" s="15"/>
      <c r="D24" s="36"/>
      <c r="E24" s="34"/>
      <c r="F24" s="14"/>
      <c r="G24" s="14"/>
      <c r="H24" s="34"/>
      <c r="I24" s="14"/>
      <c r="J24" s="14"/>
      <c r="K24" s="34"/>
      <c r="L24" s="14"/>
      <c r="M24" s="14"/>
      <c r="N24" s="14"/>
      <c r="O24" s="14"/>
      <c r="P24" s="15"/>
      <c r="S24" s="80"/>
      <c r="T24" s="38"/>
    </row>
    <row r="25" spans="1:20" s="7" customFormat="1" ht="24.95" customHeight="1">
      <c r="A25" s="19" t="s">
        <v>84</v>
      </c>
      <c r="B25" s="15"/>
      <c r="C25" s="15"/>
      <c r="D25" s="35"/>
      <c r="E25" s="33"/>
      <c r="F25" s="11"/>
      <c r="G25" s="11">
        <f>SUM(G26:G36)</f>
        <v>0</v>
      </c>
      <c r="H25" s="33"/>
      <c r="I25" s="11"/>
      <c r="J25" s="11">
        <f>SUM(J26:J36)</f>
        <v>0</v>
      </c>
      <c r="K25" s="33"/>
      <c r="L25" s="11"/>
      <c r="M25" s="11">
        <f>SUM(M26:M36)</f>
        <v>0</v>
      </c>
      <c r="N25" s="11"/>
      <c r="O25" s="11">
        <f>G25+J25+M25</f>
        <v>0</v>
      </c>
      <c r="P25" s="12"/>
      <c r="S25" s="80"/>
      <c r="T25" s="38"/>
    </row>
    <row r="26" spans="1:20" s="7" customFormat="1" ht="24.95" customHeight="1">
      <c r="A26" s="15" t="s">
        <v>85</v>
      </c>
      <c r="B26" s="15"/>
      <c r="C26" s="15" t="s">
        <v>59</v>
      </c>
      <c r="D26" s="36">
        <v>80</v>
      </c>
      <c r="E26" s="34"/>
      <c r="F26" s="14"/>
      <c r="G26" s="14">
        <f t="shared" ref="G26:G36" si="8">$D26*F26</f>
        <v>0</v>
      </c>
      <c r="H26" s="34">
        <v>35000</v>
      </c>
      <c r="I26" s="14"/>
      <c r="J26" s="14">
        <f t="shared" ref="J26:J36" si="9">$D26*I26</f>
        <v>0</v>
      </c>
      <c r="K26" s="34"/>
      <c r="L26" s="14"/>
      <c r="M26" s="14">
        <f t="shared" ref="M26:M36" si="10">$D26*L26</f>
        <v>0</v>
      </c>
      <c r="N26" s="14">
        <f t="shared" ref="N26:N36" si="11">F26+I26+L26</f>
        <v>0</v>
      </c>
      <c r="O26" s="14">
        <f>G26+J26+M26</f>
        <v>0</v>
      </c>
      <c r="P26" s="15"/>
      <c r="S26" s="80"/>
      <c r="T26" s="38"/>
    </row>
    <row r="27" spans="1:20" s="7" customFormat="1" ht="24.95" customHeight="1">
      <c r="A27" s="15" t="s">
        <v>91</v>
      </c>
      <c r="B27" s="15"/>
      <c r="C27" s="15" t="s">
        <v>59</v>
      </c>
      <c r="D27" s="36">
        <v>50</v>
      </c>
      <c r="E27" s="34"/>
      <c r="F27" s="14"/>
      <c r="G27" s="14">
        <f t="shared" si="8"/>
        <v>0</v>
      </c>
      <c r="H27" s="34">
        <v>35000</v>
      </c>
      <c r="I27" s="14"/>
      <c r="J27" s="14">
        <f t="shared" si="9"/>
        <v>0</v>
      </c>
      <c r="K27" s="34"/>
      <c r="L27" s="14"/>
      <c r="M27" s="14">
        <f t="shared" si="10"/>
        <v>0</v>
      </c>
      <c r="N27" s="14">
        <f t="shared" si="11"/>
        <v>0</v>
      </c>
      <c r="O27" s="14">
        <f>G27+J27+M27</f>
        <v>0</v>
      </c>
      <c r="P27" s="15"/>
      <c r="S27" s="101"/>
      <c r="T27" s="38"/>
    </row>
    <row r="28" spans="1:20" s="7" customFormat="1" ht="24.95" customHeight="1">
      <c r="A28" s="15" t="s">
        <v>86</v>
      </c>
      <c r="B28" s="15"/>
      <c r="C28" s="15" t="s">
        <v>83</v>
      </c>
      <c r="D28" s="36">
        <v>4</v>
      </c>
      <c r="E28" s="34"/>
      <c r="F28" s="14"/>
      <c r="G28" s="14">
        <f t="shared" si="8"/>
        <v>0</v>
      </c>
      <c r="H28" s="34">
        <v>120000</v>
      </c>
      <c r="I28" s="14"/>
      <c r="J28" s="14">
        <f t="shared" si="9"/>
        <v>0</v>
      </c>
      <c r="K28" s="34"/>
      <c r="L28" s="14"/>
      <c r="M28" s="14">
        <f t="shared" si="10"/>
        <v>0</v>
      </c>
      <c r="N28" s="14">
        <f t="shared" si="11"/>
        <v>0</v>
      </c>
      <c r="O28" s="14">
        <f t="shared" ref="O28:O35" si="12">G28+J28+M28</f>
        <v>0</v>
      </c>
      <c r="P28" s="15"/>
      <c r="S28" s="101"/>
      <c r="T28" s="38"/>
    </row>
    <row r="29" spans="1:20" s="7" customFormat="1" ht="24.95" customHeight="1">
      <c r="A29" s="15" t="s">
        <v>98</v>
      </c>
      <c r="B29" s="15" t="s">
        <v>99</v>
      </c>
      <c r="C29" s="15" t="s">
        <v>83</v>
      </c>
      <c r="D29" s="36">
        <v>5</v>
      </c>
      <c r="E29" s="34"/>
      <c r="F29" s="14"/>
      <c r="G29" s="14">
        <f t="shared" si="8"/>
        <v>0</v>
      </c>
      <c r="H29" s="34"/>
      <c r="I29" s="14"/>
      <c r="J29" s="14"/>
      <c r="K29" s="34"/>
      <c r="L29" s="14"/>
      <c r="M29" s="14"/>
      <c r="N29" s="14">
        <f t="shared" ref="N29:N31" si="13">F29+I29+L29</f>
        <v>0</v>
      </c>
      <c r="O29" s="14">
        <f t="shared" ref="O29:O31" si="14">G29+J29+M29</f>
        <v>0</v>
      </c>
      <c r="P29" s="15"/>
      <c r="S29" s="102"/>
      <c r="T29" s="38"/>
    </row>
    <row r="30" spans="1:20" s="7" customFormat="1" ht="24.95" customHeight="1">
      <c r="A30" s="15" t="s">
        <v>101</v>
      </c>
      <c r="B30" s="15"/>
      <c r="C30" s="15" t="s">
        <v>63</v>
      </c>
      <c r="D30" s="36">
        <v>10</v>
      </c>
      <c r="E30" s="34"/>
      <c r="F30" s="14"/>
      <c r="G30" s="14">
        <f t="shared" si="8"/>
        <v>0</v>
      </c>
      <c r="H30" s="34"/>
      <c r="I30" s="14"/>
      <c r="J30" s="14"/>
      <c r="K30" s="34"/>
      <c r="L30" s="14"/>
      <c r="M30" s="14"/>
      <c r="N30" s="14">
        <f t="shared" si="13"/>
        <v>0</v>
      </c>
      <c r="O30" s="14">
        <f t="shared" si="14"/>
        <v>0</v>
      </c>
      <c r="P30" s="15"/>
      <c r="S30" s="102"/>
      <c r="T30" s="38"/>
    </row>
    <row r="31" spans="1:20" s="7" customFormat="1" ht="24.95" customHeight="1">
      <c r="A31" s="15" t="s">
        <v>100</v>
      </c>
      <c r="B31" s="15" t="s">
        <v>97</v>
      </c>
      <c r="C31" s="15" t="s">
        <v>83</v>
      </c>
      <c r="D31" s="36">
        <v>2</v>
      </c>
      <c r="E31" s="34"/>
      <c r="F31" s="14"/>
      <c r="G31" s="14">
        <f t="shared" si="8"/>
        <v>0</v>
      </c>
      <c r="H31" s="34"/>
      <c r="I31" s="14"/>
      <c r="J31" s="14"/>
      <c r="K31" s="34"/>
      <c r="L31" s="14"/>
      <c r="M31" s="14"/>
      <c r="N31" s="14">
        <f t="shared" si="13"/>
        <v>0</v>
      </c>
      <c r="O31" s="14">
        <f t="shared" si="14"/>
        <v>0</v>
      </c>
      <c r="P31" s="15"/>
      <c r="S31" s="102"/>
      <c r="T31" s="38"/>
    </row>
    <row r="32" spans="1:20" s="7" customFormat="1" ht="24.95" customHeight="1">
      <c r="A32" s="15" t="s">
        <v>87</v>
      </c>
      <c r="B32" s="15" t="s">
        <v>88</v>
      </c>
      <c r="C32" s="15" t="s">
        <v>3</v>
      </c>
      <c r="D32" s="36">
        <v>240</v>
      </c>
      <c r="E32" s="34"/>
      <c r="F32" s="14"/>
      <c r="G32" s="14">
        <f t="shared" si="8"/>
        <v>0</v>
      </c>
      <c r="H32" s="34">
        <v>120000</v>
      </c>
      <c r="I32" s="14"/>
      <c r="J32" s="14">
        <f t="shared" si="9"/>
        <v>0</v>
      </c>
      <c r="K32" s="34"/>
      <c r="L32" s="14"/>
      <c r="M32" s="14">
        <f t="shared" si="10"/>
        <v>0</v>
      </c>
      <c r="N32" s="14">
        <f t="shared" si="11"/>
        <v>0</v>
      </c>
      <c r="O32" s="14">
        <f t="shared" si="12"/>
        <v>0</v>
      </c>
      <c r="P32" s="15"/>
      <c r="S32" s="101"/>
      <c r="T32" s="38"/>
    </row>
    <row r="33" spans="1:20" s="7" customFormat="1" ht="24.95" customHeight="1">
      <c r="A33" s="15" t="s">
        <v>89</v>
      </c>
      <c r="B33" s="15" t="s">
        <v>90</v>
      </c>
      <c r="C33" s="15" t="s">
        <v>63</v>
      </c>
      <c r="D33" s="36">
        <v>220</v>
      </c>
      <c r="E33" s="34"/>
      <c r="F33" s="14"/>
      <c r="G33" s="14">
        <f t="shared" si="8"/>
        <v>0</v>
      </c>
      <c r="H33" s="34">
        <v>120000</v>
      </c>
      <c r="I33" s="14"/>
      <c r="J33" s="14">
        <f t="shared" si="9"/>
        <v>0</v>
      </c>
      <c r="K33" s="34"/>
      <c r="L33" s="14"/>
      <c r="M33" s="14">
        <f t="shared" si="10"/>
        <v>0</v>
      </c>
      <c r="N33" s="14">
        <f t="shared" si="11"/>
        <v>0</v>
      </c>
      <c r="O33" s="14">
        <f t="shared" si="12"/>
        <v>0</v>
      </c>
      <c r="P33" s="15"/>
      <c r="S33" s="101"/>
      <c r="T33" s="38"/>
    </row>
    <row r="34" spans="1:20" s="7" customFormat="1" ht="24.95" customHeight="1">
      <c r="A34" s="15" t="s">
        <v>77</v>
      </c>
      <c r="B34" s="15"/>
      <c r="C34" s="15" t="s">
        <v>64</v>
      </c>
      <c r="D34" s="36">
        <v>20</v>
      </c>
      <c r="E34" s="34"/>
      <c r="F34" s="14"/>
      <c r="G34" s="14">
        <f t="shared" si="8"/>
        <v>0</v>
      </c>
      <c r="H34" s="34">
        <v>120000</v>
      </c>
      <c r="I34" s="14"/>
      <c r="J34" s="14">
        <f t="shared" si="9"/>
        <v>0</v>
      </c>
      <c r="K34" s="34"/>
      <c r="L34" s="14"/>
      <c r="M34" s="14">
        <f t="shared" si="10"/>
        <v>0</v>
      </c>
      <c r="N34" s="14">
        <f t="shared" si="11"/>
        <v>0</v>
      </c>
      <c r="O34" s="14">
        <f t="shared" si="12"/>
        <v>0</v>
      </c>
      <c r="P34" s="15"/>
      <c r="S34" s="101"/>
      <c r="T34" s="38"/>
    </row>
    <row r="35" spans="1:20" s="7" customFormat="1" ht="24.95" customHeight="1">
      <c r="A35" s="15" t="s">
        <v>92</v>
      </c>
      <c r="B35" s="15"/>
      <c r="C35" s="15" t="s">
        <v>59</v>
      </c>
      <c r="D35" s="36">
        <v>15</v>
      </c>
      <c r="E35" s="34"/>
      <c r="F35" s="14"/>
      <c r="G35" s="14">
        <f t="shared" si="8"/>
        <v>0</v>
      </c>
      <c r="H35" s="34">
        <v>120000</v>
      </c>
      <c r="I35" s="14"/>
      <c r="J35" s="14">
        <f t="shared" si="9"/>
        <v>0</v>
      </c>
      <c r="K35" s="34"/>
      <c r="L35" s="14"/>
      <c r="M35" s="14">
        <f t="shared" si="10"/>
        <v>0</v>
      </c>
      <c r="N35" s="14">
        <f t="shared" ref="N35" si="15">F35+I35+L35</f>
        <v>0</v>
      </c>
      <c r="O35" s="14">
        <f t="shared" si="12"/>
        <v>0</v>
      </c>
      <c r="P35" s="15"/>
      <c r="S35" s="102"/>
      <c r="T35" s="38"/>
    </row>
    <row r="36" spans="1:20" s="7" customFormat="1" ht="24.95" customHeight="1">
      <c r="A36" s="15" t="s">
        <v>93</v>
      </c>
      <c r="B36" s="15"/>
      <c r="C36" s="15" t="s">
        <v>58</v>
      </c>
      <c r="D36" s="36">
        <v>1</v>
      </c>
      <c r="E36" s="34"/>
      <c r="F36" s="14"/>
      <c r="G36" s="14">
        <f t="shared" si="8"/>
        <v>0</v>
      </c>
      <c r="H36" s="34">
        <v>120000</v>
      </c>
      <c r="I36" s="14"/>
      <c r="J36" s="14">
        <f t="shared" si="9"/>
        <v>0</v>
      </c>
      <c r="K36" s="34"/>
      <c r="L36" s="14"/>
      <c r="M36" s="14">
        <f t="shared" si="10"/>
        <v>0</v>
      </c>
      <c r="N36" s="14">
        <f t="shared" si="11"/>
        <v>0</v>
      </c>
      <c r="O36" s="14">
        <f t="shared" ref="O36" si="16">G36+J36+M36</f>
        <v>0</v>
      </c>
      <c r="P36" s="15"/>
      <c r="S36" s="80"/>
      <c r="T36" s="38"/>
    </row>
    <row r="37" spans="1:20" s="7" customFormat="1" ht="24.95" customHeight="1">
      <c r="A37" s="15"/>
      <c r="B37" s="15"/>
      <c r="C37" s="15"/>
      <c r="D37" s="36"/>
      <c r="E37" s="34"/>
      <c r="F37" s="14"/>
      <c r="G37" s="14"/>
      <c r="H37" s="34"/>
      <c r="I37" s="14"/>
      <c r="J37" s="14"/>
      <c r="K37" s="34"/>
      <c r="L37" s="14"/>
      <c r="M37" s="14"/>
      <c r="N37" s="14"/>
      <c r="O37" s="14"/>
      <c r="P37" s="15"/>
      <c r="S37" s="80"/>
      <c r="T37" s="38"/>
    </row>
    <row r="38" spans="1:20" s="7" customFormat="1" ht="24.95" customHeight="1">
      <c r="A38" s="15"/>
      <c r="B38" s="15"/>
      <c r="C38" s="15"/>
      <c r="D38" s="36"/>
      <c r="E38" s="34"/>
      <c r="F38" s="14"/>
      <c r="G38" s="14"/>
      <c r="H38" s="34"/>
      <c r="I38" s="14"/>
      <c r="J38" s="14"/>
      <c r="K38" s="34"/>
      <c r="L38" s="14"/>
      <c r="M38" s="14"/>
      <c r="N38" s="14"/>
      <c r="O38" s="14"/>
      <c r="P38" s="15"/>
      <c r="S38" s="80"/>
      <c r="T38" s="38"/>
    </row>
    <row r="39" spans="1:20" s="7" customFormat="1" ht="24.95" customHeight="1">
      <c r="A39" s="15"/>
      <c r="B39" s="15"/>
      <c r="C39" s="15"/>
      <c r="D39" s="36"/>
      <c r="E39" s="34"/>
      <c r="F39" s="14"/>
      <c r="G39" s="14"/>
      <c r="H39" s="34"/>
      <c r="I39" s="14"/>
      <c r="J39" s="14"/>
      <c r="K39" s="34"/>
      <c r="L39" s="14"/>
      <c r="M39" s="14"/>
      <c r="N39" s="14"/>
      <c r="O39" s="14"/>
      <c r="P39" s="15"/>
      <c r="S39" s="21"/>
      <c r="T39" s="38"/>
    </row>
    <row r="40" spans="1:20" ht="24.95" customHeight="1">
      <c r="A40" s="18" t="s">
        <v>0</v>
      </c>
      <c r="B40" s="18"/>
      <c r="C40" s="18"/>
      <c r="D40" s="16"/>
      <c r="E40" s="33"/>
      <c r="F40" s="17"/>
      <c r="G40" s="17">
        <f>G5+G10+G17+G20+G25</f>
        <v>0</v>
      </c>
      <c r="H40" s="33"/>
      <c r="I40" s="17"/>
      <c r="J40" s="17">
        <f>J5+J10+J17+J20+J25</f>
        <v>0</v>
      </c>
      <c r="K40" s="33"/>
      <c r="L40" s="17"/>
      <c r="M40" s="17">
        <f>M5+M10+M17+M20+M25</f>
        <v>0</v>
      </c>
      <c r="N40" s="17"/>
      <c r="O40" s="17">
        <f>O5+O10+O17+O20+O25</f>
        <v>0</v>
      </c>
      <c r="P40" s="18"/>
      <c r="R40" s="4">
        <f>SUM(G40:M40)</f>
        <v>0</v>
      </c>
      <c r="S40" s="8" t="str">
        <f>IF(O40=R40,"O.K","N.G…!!!")</f>
        <v>O.K</v>
      </c>
      <c r="T40" s="38"/>
    </row>
    <row r="42" spans="1:20" ht="24.95" customHeight="1">
      <c r="F42" s="1">
        <v>1062</v>
      </c>
    </row>
    <row r="43" spans="1:20" ht="24.95" customHeight="1">
      <c r="F43" s="1">
        <v>1788</v>
      </c>
    </row>
    <row r="44" spans="1:20" ht="24.95" customHeight="1">
      <c r="F44" s="1">
        <f>SUM(F42:F43)</f>
        <v>2850</v>
      </c>
    </row>
  </sheetData>
  <mergeCells count="11">
    <mergeCell ref="R4:S4"/>
    <mergeCell ref="P3:P4"/>
    <mergeCell ref="A1:P1"/>
    <mergeCell ref="F3:G3"/>
    <mergeCell ref="I3:J3"/>
    <mergeCell ref="L3:M3"/>
    <mergeCell ref="N3:O3"/>
    <mergeCell ref="A3:A4"/>
    <mergeCell ref="B3:B4"/>
    <mergeCell ref="C3:C4"/>
    <mergeCell ref="D3:D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원가(약식)</vt:lpstr>
      <vt:lpstr>설계서용지</vt:lpstr>
      <vt:lpstr>원가계산서</vt:lpstr>
      <vt:lpstr>내역</vt:lpstr>
      <vt:lpstr>내역!Print_Area</vt:lpstr>
      <vt:lpstr>'원가(약식)'!Print_Area</vt:lpstr>
      <vt:lpstr>원가계산서!Print_Area</vt:lpstr>
      <vt:lpstr>내역!Print_Titles</vt:lpstr>
      <vt:lpstr>'원가(약식)'!Print_Titles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진현 김</cp:lastModifiedBy>
  <cp:lastPrinted>2026-03-17T01:20:01Z</cp:lastPrinted>
  <dcterms:created xsi:type="dcterms:W3CDTF">2013-07-01T05:22:06Z</dcterms:created>
  <dcterms:modified xsi:type="dcterms:W3CDTF">2026-03-27T01:03:42Z</dcterms:modified>
</cp:coreProperties>
</file>